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E:\Users\Владелец\Desktop\К Районному Собранию\№ 19 протокол 19 декабря 2024\№ 132 о бюджете на 2025 - 2027 (2 чтение)\№ 132  БЮДЖЕТ МО МР на 2025\"/>
    </mc:Choice>
  </mc:AlternateContent>
  <xr:revisionPtr revIDLastSave="0" documentId="13_ncr:1_{33BD4756-4411-436D-860A-3650FAA0DE7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3" r:id="rId1"/>
    <sheet name="РБС" sheetId="4" r:id="rId2"/>
  </sheets>
  <definedNames>
    <definedName name="_xlnm.Print_Titles" localSheetId="0">Лист1!$11:$12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0" i="3" l="1"/>
  <c r="G402" i="3"/>
  <c r="G931" i="3" l="1"/>
  <c r="G926" i="3"/>
  <c r="G1347" i="3" l="1"/>
  <c r="G1346" i="3" s="1"/>
  <c r="F1347" i="3"/>
  <c r="F1346" i="3" s="1"/>
  <c r="G1345" i="3" l="1"/>
  <c r="G1344" i="3" s="1"/>
  <c r="G479" i="3"/>
  <c r="I805" i="3"/>
  <c r="H805" i="3"/>
  <c r="I117" i="3" l="1"/>
  <c r="I1071" i="3" l="1"/>
  <c r="I1070" i="3" s="1"/>
  <c r="I1069" i="3" s="1"/>
  <c r="H1071" i="3"/>
  <c r="H1070" i="3" s="1"/>
  <c r="H1069" i="3" s="1"/>
  <c r="G1071" i="3"/>
  <c r="G1070" i="3" s="1"/>
  <c r="G1069" i="3" s="1"/>
  <c r="I1024" i="3"/>
  <c r="I1023" i="3" s="1"/>
  <c r="H1024" i="3"/>
  <c r="H1023" i="3" s="1"/>
  <c r="G1024" i="3"/>
  <c r="G1023" i="3" s="1"/>
  <c r="I1027" i="3"/>
  <c r="I1026" i="3" s="1"/>
  <c r="H1027" i="3"/>
  <c r="H1026" i="3" s="1"/>
  <c r="G1027" i="3"/>
  <c r="G1026" i="3" s="1"/>
  <c r="I1021" i="3"/>
  <c r="I1020" i="3" s="1"/>
  <c r="H1021" i="3"/>
  <c r="H1020" i="3" s="1"/>
  <c r="G1021" i="3"/>
  <c r="G1020" i="3" s="1"/>
  <c r="G1019" i="3" l="1"/>
  <c r="G1018" i="3" s="1"/>
  <c r="H1019" i="3"/>
  <c r="I1019" i="3"/>
  <c r="G741" i="3" l="1"/>
  <c r="G740" i="3" s="1"/>
  <c r="G738" i="3" s="1"/>
  <c r="H741" i="3"/>
  <c r="H740" i="3" s="1"/>
  <c r="I741" i="3"/>
  <c r="I740" i="3" s="1"/>
  <c r="G656" i="3"/>
  <c r="G655" i="3" s="1"/>
  <c r="H656" i="3"/>
  <c r="H655" i="3" s="1"/>
  <c r="I657" i="3"/>
  <c r="I656" i="3" s="1"/>
  <c r="I655" i="3" s="1"/>
  <c r="I653" i="3" l="1"/>
  <c r="I654" i="3"/>
  <c r="I738" i="3"/>
  <c r="I739" i="3"/>
  <c r="G739" i="3"/>
  <c r="H738" i="3"/>
  <c r="H739" i="3"/>
  <c r="H654" i="3"/>
  <c r="H653" i="3"/>
  <c r="G653" i="3"/>
  <c r="G654" i="3"/>
  <c r="I812" i="3" l="1"/>
  <c r="H812" i="3"/>
  <c r="G818" i="3"/>
  <c r="I965" i="3" l="1"/>
  <c r="I964" i="3" s="1"/>
  <c r="I963" i="3" s="1"/>
  <c r="I962" i="3" s="1"/>
  <c r="H965" i="3"/>
  <c r="H964" i="3" s="1"/>
  <c r="H963" i="3" s="1"/>
  <c r="H962" i="3" s="1"/>
  <c r="G965" i="3"/>
  <c r="G964" i="3" s="1"/>
  <c r="G963" i="3" s="1"/>
  <c r="G962" i="3" s="1"/>
  <c r="H105" i="3" l="1"/>
  <c r="I505" i="3" l="1"/>
  <c r="I504" i="3" s="1"/>
  <c r="H505" i="3"/>
  <c r="H504" i="3" s="1"/>
  <c r="G505" i="3"/>
  <c r="G504" i="3" s="1"/>
  <c r="F505" i="3"/>
  <c r="F504" i="3" s="1"/>
  <c r="I473" i="3" l="1"/>
  <c r="I472" i="3" s="1"/>
  <c r="I471" i="3" s="1"/>
  <c r="I470" i="3" s="1"/>
  <c r="I469" i="3" s="1"/>
  <c r="I468" i="3" s="1"/>
  <c r="H473" i="3"/>
  <c r="H472" i="3" s="1"/>
  <c r="H471" i="3" s="1"/>
  <c r="H470" i="3" s="1"/>
  <c r="H469" i="3" s="1"/>
  <c r="H468" i="3" s="1"/>
  <c r="G473" i="3"/>
  <c r="G472" i="3" s="1"/>
  <c r="G471" i="3" s="1"/>
  <c r="G470" i="3" s="1"/>
  <c r="G469" i="3" s="1"/>
  <c r="G468" i="3" s="1"/>
  <c r="F473" i="3"/>
  <c r="F472" i="3" s="1"/>
  <c r="I463" i="3"/>
  <c r="I462" i="3" s="1"/>
  <c r="I461" i="3" s="1"/>
  <c r="H463" i="3"/>
  <c r="H462" i="3" s="1"/>
  <c r="H461" i="3" s="1"/>
  <c r="G466" i="3"/>
  <c r="F466" i="3"/>
  <c r="F465" i="3" s="1"/>
  <c r="I465" i="3"/>
  <c r="H465" i="3"/>
  <c r="G465" i="3"/>
  <c r="G464" i="3" s="1"/>
  <c r="G463" i="3" s="1"/>
  <c r="G462" i="3" s="1"/>
  <c r="G461" i="3" s="1"/>
  <c r="G460" i="3" l="1"/>
  <c r="I460" i="3"/>
  <c r="H460" i="3"/>
  <c r="G812" i="3"/>
  <c r="I544" i="3" l="1"/>
  <c r="H544" i="3"/>
  <c r="G544" i="3"/>
  <c r="I122" i="3"/>
  <c r="I121" i="3" s="1"/>
  <c r="H122" i="3"/>
  <c r="H121" i="3" s="1"/>
  <c r="G122" i="3"/>
  <c r="G121" i="3" s="1"/>
  <c r="F122" i="3"/>
  <c r="F121" i="3" s="1"/>
  <c r="I102" i="3"/>
  <c r="H102" i="3"/>
  <c r="G102" i="3"/>
  <c r="I594" i="3"/>
  <c r="I593" i="3" s="1"/>
  <c r="I592" i="3" s="1"/>
  <c r="I591" i="3" s="1"/>
  <c r="I590" i="3" s="1"/>
  <c r="I589" i="3" s="1"/>
  <c r="H594" i="3"/>
  <c r="H593" i="3" s="1"/>
  <c r="H592" i="3" s="1"/>
  <c r="H591" i="3" s="1"/>
  <c r="H590" i="3" s="1"/>
  <c r="H589" i="3" s="1"/>
  <c r="G594" i="3"/>
  <c r="G593" i="3" s="1"/>
  <c r="G592" i="3" s="1"/>
  <c r="G591" i="3" s="1"/>
  <c r="G590" i="3" s="1"/>
  <c r="G589" i="3" s="1"/>
  <c r="I1116" i="3" l="1"/>
  <c r="H1116" i="3"/>
  <c r="G1116" i="3"/>
  <c r="F1116" i="3"/>
  <c r="I1115" i="3"/>
  <c r="H1115" i="3"/>
  <c r="G1115" i="3"/>
  <c r="F1115" i="3"/>
  <c r="I1113" i="3"/>
  <c r="H1113" i="3"/>
  <c r="G1113" i="3"/>
  <c r="G1112" i="3" s="1"/>
  <c r="F1113" i="3"/>
  <c r="F1112" i="3" s="1"/>
  <c r="I1112" i="3"/>
  <c r="H1112" i="3"/>
  <c r="I1101" i="3"/>
  <c r="H1101" i="3"/>
  <c r="H1100" i="3" s="1"/>
  <c r="G1101" i="3"/>
  <c r="F1101" i="3"/>
  <c r="F1100" i="3" s="1"/>
  <c r="I1100" i="3"/>
  <c r="G1100" i="3"/>
  <c r="I953" i="3"/>
  <c r="H953" i="3"/>
  <c r="G953" i="3"/>
  <c r="I951" i="3"/>
  <c r="H951" i="3"/>
  <c r="G951" i="3"/>
  <c r="I1052" i="3"/>
  <c r="I1051" i="3" s="1"/>
  <c r="H1052" i="3"/>
  <c r="H1051" i="3" s="1"/>
  <c r="G1052" i="3"/>
  <c r="G1051" i="3" s="1"/>
  <c r="F1052" i="3"/>
  <c r="F1051" i="3" s="1"/>
  <c r="I1049" i="3"/>
  <c r="I1048" i="3" s="1"/>
  <c r="H1049" i="3"/>
  <c r="H1048" i="3" s="1"/>
  <c r="G1049" i="3"/>
  <c r="G1048" i="3" s="1"/>
  <c r="F1049" i="3"/>
  <c r="F1048" i="3" s="1"/>
  <c r="I861" i="3"/>
  <c r="I860" i="3" s="1"/>
  <c r="I859" i="3" s="1"/>
  <c r="H861" i="3"/>
  <c r="H860" i="3" s="1"/>
  <c r="H859" i="3" s="1"/>
  <c r="G861" i="3"/>
  <c r="F861" i="3"/>
  <c r="F860" i="3" s="1"/>
  <c r="F859" i="3" s="1"/>
  <c r="G860" i="3"/>
  <c r="G859" i="3" s="1"/>
  <c r="E822" i="3"/>
  <c r="I833" i="3"/>
  <c r="I832" i="3" s="1"/>
  <c r="I831" i="3" s="1"/>
  <c r="H833" i="3"/>
  <c r="H832" i="3" s="1"/>
  <c r="H831" i="3" s="1"/>
  <c r="G833" i="3"/>
  <c r="G832" i="3" s="1"/>
  <c r="G831" i="3" s="1"/>
  <c r="I804" i="3"/>
  <c r="H804" i="3"/>
  <c r="G805" i="3"/>
  <c r="G804" i="3" s="1"/>
  <c r="I756" i="3"/>
  <c r="I755" i="3" s="1"/>
  <c r="H756" i="3"/>
  <c r="H755" i="3" s="1"/>
  <c r="G756" i="3"/>
  <c r="G755" i="3" s="1"/>
  <c r="I694" i="3"/>
  <c r="H694" i="3"/>
  <c r="G695" i="3"/>
  <c r="G694" i="3" s="1"/>
  <c r="F695" i="3"/>
  <c r="F694" i="3" s="1"/>
  <c r="I320" i="3"/>
  <c r="I319" i="3" s="1"/>
  <c r="H320" i="3"/>
  <c r="H319" i="3" s="1"/>
  <c r="G320" i="3"/>
  <c r="G319" i="3" s="1"/>
  <c r="I231" i="3"/>
  <c r="I218" i="3"/>
  <c r="I217" i="3" s="1"/>
  <c r="I216" i="3" s="1"/>
  <c r="H218" i="3"/>
  <c r="H217" i="3" s="1"/>
  <c r="H216" i="3" s="1"/>
  <c r="I203" i="3"/>
  <c r="I202" i="3" s="1"/>
  <c r="H203" i="3"/>
  <c r="H202" i="3" s="1"/>
  <c r="G203" i="3"/>
  <c r="G202" i="3" s="1"/>
  <c r="I192" i="3"/>
  <c r="I191" i="3" s="1"/>
  <c r="I190" i="3" s="1"/>
  <c r="H192" i="3"/>
  <c r="H191" i="3" s="1"/>
  <c r="H190" i="3" s="1"/>
  <c r="G191" i="3"/>
  <c r="G190" i="3" s="1"/>
  <c r="F191" i="3"/>
  <c r="G950" i="3" l="1"/>
  <c r="H950" i="3"/>
  <c r="I950" i="3"/>
  <c r="I215" i="3"/>
  <c r="I214" i="3"/>
  <c r="H214" i="3"/>
  <c r="H215" i="3"/>
  <c r="G139" i="3" l="1"/>
  <c r="G138" i="3" s="1"/>
  <c r="H19" i="3" l="1"/>
  <c r="I19" i="3"/>
  <c r="H21" i="3"/>
  <c r="I21" i="3"/>
  <c r="H23" i="3"/>
  <c r="I23" i="3"/>
  <c r="H26" i="3"/>
  <c r="H25" i="3" s="1"/>
  <c r="I26" i="3"/>
  <c r="I25" i="3" s="1"/>
  <c r="H29" i="3"/>
  <c r="H28" i="3" s="1"/>
  <c r="I29" i="3"/>
  <c r="I28" i="3" s="1"/>
  <c r="H36" i="3"/>
  <c r="I36" i="3"/>
  <c r="H38" i="3"/>
  <c r="I38" i="3"/>
  <c r="H44" i="3"/>
  <c r="I44" i="3"/>
  <c r="H46" i="3"/>
  <c r="I46" i="3"/>
  <c r="H50" i="3"/>
  <c r="H49" i="3" s="1"/>
  <c r="H48" i="3" s="1"/>
  <c r="I50" i="3"/>
  <c r="I49" i="3" s="1"/>
  <c r="I48" i="3" s="1"/>
  <c r="H55" i="3"/>
  <c r="H54" i="3" s="1"/>
  <c r="H53" i="3" s="1"/>
  <c r="H52" i="3" s="1"/>
  <c r="I55" i="3"/>
  <c r="I54" i="3" s="1"/>
  <c r="I53" i="3" s="1"/>
  <c r="I52" i="3" s="1"/>
  <c r="H60" i="3"/>
  <c r="I60" i="3"/>
  <c r="H62" i="3"/>
  <c r="I62" i="3"/>
  <c r="H64" i="3"/>
  <c r="I64" i="3"/>
  <c r="H67" i="3"/>
  <c r="H66" i="3" s="1"/>
  <c r="I67" i="3"/>
  <c r="I66" i="3" s="1"/>
  <c r="H72" i="3"/>
  <c r="H71" i="3" s="1"/>
  <c r="H70" i="3" s="1"/>
  <c r="H69" i="3" s="1"/>
  <c r="I72" i="3"/>
  <c r="I71" i="3" s="1"/>
  <c r="I70" i="3" s="1"/>
  <c r="I69" i="3" s="1"/>
  <c r="H79" i="3"/>
  <c r="H78" i="3" s="1"/>
  <c r="H77" i="3" s="1"/>
  <c r="I79" i="3"/>
  <c r="I78" i="3" s="1"/>
  <c r="I77" i="3" s="1"/>
  <c r="H86" i="3"/>
  <c r="H85" i="3" s="1"/>
  <c r="I86" i="3"/>
  <c r="I85" i="3" s="1"/>
  <c r="H89" i="3"/>
  <c r="H88" i="3" s="1"/>
  <c r="I89" i="3"/>
  <c r="I88" i="3" s="1"/>
  <c r="H95" i="3"/>
  <c r="H94" i="3" s="1"/>
  <c r="I95" i="3"/>
  <c r="I94" i="3" s="1"/>
  <c r="H98" i="3"/>
  <c r="I98" i="3"/>
  <c r="H101" i="3"/>
  <c r="I101" i="3"/>
  <c r="H103" i="3"/>
  <c r="I103" i="3"/>
  <c r="I105" i="3"/>
  <c r="H111" i="3"/>
  <c r="I111" i="3"/>
  <c r="H113" i="3"/>
  <c r="I113" i="3"/>
  <c r="H116" i="3"/>
  <c r="H115" i="3" s="1"/>
  <c r="I116" i="3"/>
  <c r="I115" i="3" s="1"/>
  <c r="H119" i="3"/>
  <c r="H118" i="3" s="1"/>
  <c r="I119" i="3"/>
  <c r="I118" i="3" s="1"/>
  <c r="H125" i="3"/>
  <c r="I125" i="3"/>
  <c r="H127" i="3"/>
  <c r="I127" i="3"/>
  <c r="H130" i="3"/>
  <c r="I130" i="3"/>
  <c r="H132" i="3"/>
  <c r="I132" i="3"/>
  <c r="H135" i="3"/>
  <c r="H134" i="3" s="1"/>
  <c r="I135" i="3"/>
  <c r="I134" i="3" s="1"/>
  <c r="H139" i="3"/>
  <c r="H138" i="3" s="1"/>
  <c r="I139" i="3"/>
  <c r="I138" i="3" s="1"/>
  <c r="H142" i="3"/>
  <c r="H141" i="3" s="1"/>
  <c r="I142" i="3"/>
  <c r="I141" i="3" s="1"/>
  <c r="H145" i="3"/>
  <c r="H144" i="3" s="1"/>
  <c r="I145" i="3"/>
  <c r="I144" i="3" s="1"/>
  <c r="H148" i="3"/>
  <c r="H147" i="3" s="1"/>
  <c r="I148" i="3"/>
  <c r="I147" i="3" s="1"/>
  <c r="H151" i="3"/>
  <c r="H150" i="3" s="1"/>
  <c r="I151" i="3"/>
  <c r="I150" i="3" s="1"/>
  <c r="H155" i="3"/>
  <c r="H154" i="3" s="1"/>
  <c r="H153" i="3" s="1"/>
  <c r="I155" i="3"/>
  <c r="I154" i="3" s="1"/>
  <c r="I153" i="3" s="1"/>
  <c r="H163" i="3"/>
  <c r="I163" i="3"/>
  <c r="H165" i="3"/>
  <c r="I165" i="3"/>
  <c r="H168" i="3"/>
  <c r="H167" i="3" s="1"/>
  <c r="I168" i="3"/>
  <c r="I167" i="3" s="1"/>
  <c r="H172" i="3"/>
  <c r="I172" i="3"/>
  <c r="H175" i="3"/>
  <c r="H174" i="3" s="1"/>
  <c r="I175" i="3"/>
  <c r="I174" i="3" s="1"/>
  <c r="H182" i="3"/>
  <c r="H181" i="3" s="1"/>
  <c r="I182" i="3"/>
  <c r="I181" i="3" s="1"/>
  <c r="H185" i="3"/>
  <c r="H184" i="3" s="1"/>
  <c r="I185" i="3"/>
  <c r="I184" i="3" s="1"/>
  <c r="H188" i="3"/>
  <c r="H187" i="3" s="1"/>
  <c r="I188" i="3"/>
  <c r="I187" i="3" s="1"/>
  <c r="H194" i="3"/>
  <c r="H193" i="3" s="1"/>
  <c r="I194" i="3"/>
  <c r="I193" i="3" s="1"/>
  <c r="H197" i="3"/>
  <c r="H196" i="3" s="1"/>
  <c r="I197" i="3"/>
  <c r="I196" i="3" s="1"/>
  <c r="H200" i="3"/>
  <c r="H199" i="3" s="1"/>
  <c r="I200" i="3"/>
  <c r="I199" i="3" s="1"/>
  <c r="H206" i="3"/>
  <c r="H205" i="3" s="1"/>
  <c r="I206" i="3"/>
  <c r="I205" i="3" s="1"/>
  <c r="H209" i="3"/>
  <c r="I209" i="3"/>
  <c r="H211" i="3"/>
  <c r="I211" i="3"/>
  <c r="H225" i="3"/>
  <c r="H224" i="3" s="1"/>
  <c r="H223" i="3" s="1"/>
  <c r="I225" i="3"/>
  <c r="I224" i="3" s="1"/>
  <c r="I223" i="3" s="1"/>
  <c r="H231" i="3"/>
  <c r="H230" i="3" s="1"/>
  <c r="I230" i="3"/>
  <c r="H234" i="3"/>
  <c r="H233" i="3" s="1"/>
  <c r="I234" i="3"/>
  <c r="I233" i="3" s="1"/>
  <c r="H238" i="3"/>
  <c r="H237" i="3" s="1"/>
  <c r="H236" i="3" s="1"/>
  <c r="I238" i="3"/>
  <c r="I237" i="3" s="1"/>
  <c r="I236" i="3" s="1"/>
  <c r="H245" i="3"/>
  <c r="H244" i="3" s="1"/>
  <c r="H243" i="3" s="1"/>
  <c r="I245" i="3"/>
  <c r="I244" i="3" s="1"/>
  <c r="I243" i="3" s="1"/>
  <c r="H252" i="3"/>
  <c r="H251" i="3" s="1"/>
  <c r="H250" i="3" s="1"/>
  <c r="I252" i="3"/>
  <c r="I251" i="3" s="1"/>
  <c r="I250" i="3" s="1"/>
  <c r="H259" i="3"/>
  <c r="H258" i="3" s="1"/>
  <c r="I259" i="3"/>
  <c r="I258" i="3" s="1"/>
  <c r="H262" i="3"/>
  <c r="H261" i="3" s="1"/>
  <c r="I262" i="3"/>
  <c r="I261" i="3" s="1"/>
  <c r="H265" i="3"/>
  <c r="H264" i="3" s="1"/>
  <c r="I265" i="3"/>
  <c r="I264" i="3" s="1"/>
  <c r="H268" i="3"/>
  <c r="H267" i="3" s="1"/>
  <c r="I268" i="3"/>
  <c r="I267" i="3" s="1"/>
  <c r="H271" i="3"/>
  <c r="H270" i="3" s="1"/>
  <c r="I271" i="3"/>
  <c r="I270" i="3" s="1"/>
  <c r="H274" i="3"/>
  <c r="H273" i="3" s="1"/>
  <c r="I274" i="3"/>
  <c r="I273" i="3" s="1"/>
  <c r="H277" i="3"/>
  <c r="H276" i="3" s="1"/>
  <c r="I277" i="3"/>
  <c r="I276" i="3" s="1"/>
  <c r="H280" i="3"/>
  <c r="H279" i="3" s="1"/>
  <c r="I280" i="3"/>
  <c r="I279" i="3" s="1"/>
  <c r="H286" i="3"/>
  <c r="H285" i="3" s="1"/>
  <c r="H284" i="3" s="1"/>
  <c r="H282" i="3" s="1"/>
  <c r="I286" i="3"/>
  <c r="I285" i="3" s="1"/>
  <c r="I284" i="3" s="1"/>
  <c r="H292" i="3"/>
  <c r="H291" i="3" s="1"/>
  <c r="H290" i="3" s="1"/>
  <c r="H289" i="3" s="1"/>
  <c r="I292" i="3"/>
  <c r="I291" i="3" s="1"/>
  <c r="I290" i="3" s="1"/>
  <c r="I289" i="3" s="1"/>
  <c r="H298" i="3"/>
  <c r="H297" i="3" s="1"/>
  <c r="I298" i="3"/>
  <c r="I297" i="3" s="1"/>
  <c r="H301" i="3"/>
  <c r="H300" i="3" s="1"/>
  <c r="I301" i="3"/>
  <c r="I300" i="3" s="1"/>
  <c r="H304" i="3"/>
  <c r="H303" i="3" s="1"/>
  <c r="I304" i="3"/>
  <c r="I303" i="3" s="1"/>
  <c r="H308" i="3"/>
  <c r="H307" i="3" s="1"/>
  <c r="H306" i="3" s="1"/>
  <c r="I308" i="3"/>
  <c r="I307" i="3" s="1"/>
  <c r="I306" i="3" s="1"/>
  <c r="H314" i="3"/>
  <c r="H313" i="3" s="1"/>
  <c r="I314" i="3"/>
  <c r="I313" i="3" s="1"/>
  <c r="H317" i="3"/>
  <c r="H316" i="3" s="1"/>
  <c r="I317" i="3"/>
  <c r="I316" i="3" s="1"/>
  <c r="H323" i="3"/>
  <c r="H322" i="3" s="1"/>
  <c r="I323" i="3"/>
  <c r="I322" i="3" s="1"/>
  <c r="H326" i="3"/>
  <c r="H325" i="3" s="1"/>
  <c r="I326" i="3"/>
  <c r="I325" i="3" s="1"/>
  <c r="H332" i="3"/>
  <c r="H331" i="3" s="1"/>
  <c r="I332" i="3"/>
  <c r="I331" i="3" s="1"/>
  <c r="H335" i="3"/>
  <c r="H334" i="3" s="1"/>
  <c r="I335" i="3"/>
  <c r="I334" i="3" s="1"/>
  <c r="H339" i="3"/>
  <c r="H338" i="3" s="1"/>
  <c r="H337" i="3" s="1"/>
  <c r="I339" i="3"/>
  <c r="I338" i="3" s="1"/>
  <c r="I337" i="3" s="1"/>
  <c r="H342" i="3"/>
  <c r="H341" i="3" s="1"/>
  <c r="I342" i="3"/>
  <c r="I341" i="3" s="1"/>
  <c r="H350" i="3"/>
  <c r="H349" i="3" s="1"/>
  <c r="H348" i="3" s="1"/>
  <c r="H346" i="3" s="1"/>
  <c r="H345" i="3" s="1"/>
  <c r="I350" i="3"/>
  <c r="I349" i="3" s="1"/>
  <c r="I348" i="3" s="1"/>
  <c r="I346" i="3" s="1"/>
  <c r="I345" i="3" s="1"/>
  <c r="H357" i="3"/>
  <c r="I357" i="3"/>
  <c r="H359" i="3"/>
  <c r="I359" i="3"/>
  <c r="H362" i="3"/>
  <c r="H361" i="3" s="1"/>
  <c r="I362" i="3"/>
  <c r="I361" i="3" s="1"/>
  <c r="H365" i="3"/>
  <c r="H364" i="3" s="1"/>
  <c r="I365" i="3"/>
  <c r="I364" i="3" s="1"/>
  <c r="H368" i="3"/>
  <c r="H367" i="3" s="1"/>
  <c r="I368" i="3"/>
  <c r="I367" i="3" s="1"/>
  <c r="H371" i="3"/>
  <c r="H370" i="3" s="1"/>
  <c r="I371" i="3"/>
  <c r="I370" i="3" s="1"/>
  <c r="H374" i="3"/>
  <c r="H373" i="3" s="1"/>
  <c r="I374" i="3"/>
  <c r="I373" i="3" s="1"/>
  <c r="H377" i="3"/>
  <c r="H376" i="3" s="1"/>
  <c r="I377" i="3"/>
  <c r="I376" i="3" s="1"/>
  <c r="H380" i="3"/>
  <c r="H379" i="3" s="1"/>
  <c r="I380" i="3"/>
  <c r="I379" i="3" s="1"/>
  <c r="H385" i="3"/>
  <c r="H384" i="3" s="1"/>
  <c r="H383" i="3" s="1"/>
  <c r="H382" i="3" s="1"/>
  <c r="I385" i="3"/>
  <c r="I384" i="3" s="1"/>
  <c r="I383" i="3" s="1"/>
  <c r="I382" i="3" s="1"/>
  <c r="H393" i="3"/>
  <c r="H392" i="3" s="1"/>
  <c r="H391" i="3" s="1"/>
  <c r="I393" i="3"/>
  <c r="I392" i="3" s="1"/>
  <c r="I391" i="3" s="1"/>
  <c r="H395" i="3"/>
  <c r="H394" i="3" s="1"/>
  <c r="I395" i="3"/>
  <c r="I394" i="3" s="1"/>
  <c r="H398" i="3"/>
  <c r="H397" i="3" s="1"/>
  <c r="I398" i="3"/>
  <c r="I397" i="3" s="1"/>
  <c r="H401" i="3"/>
  <c r="H400" i="3" s="1"/>
  <c r="I401" i="3"/>
  <c r="I400" i="3" s="1"/>
  <c r="H404" i="3"/>
  <c r="H403" i="3" s="1"/>
  <c r="I404" i="3"/>
  <c r="I403" i="3" s="1"/>
  <c r="H409" i="3"/>
  <c r="H408" i="3" s="1"/>
  <c r="H407" i="3" s="1"/>
  <c r="H406" i="3" s="1"/>
  <c r="I409" i="3"/>
  <c r="I408" i="3" s="1"/>
  <c r="I407" i="3" s="1"/>
  <c r="I406" i="3" s="1"/>
  <c r="H415" i="3"/>
  <c r="H414" i="3" s="1"/>
  <c r="H413" i="3" s="1"/>
  <c r="I415" i="3"/>
  <c r="I414" i="3" s="1"/>
  <c r="I413" i="3" s="1"/>
  <c r="H426" i="3"/>
  <c r="I426" i="3"/>
  <c r="H428" i="3"/>
  <c r="I428" i="3"/>
  <c r="H430" i="3"/>
  <c r="I430" i="3"/>
  <c r="H433" i="3"/>
  <c r="H432" i="3" s="1"/>
  <c r="I433" i="3"/>
  <c r="I432" i="3" s="1"/>
  <c r="H436" i="3"/>
  <c r="H435" i="3" s="1"/>
  <c r="I436" i="3"/>
  <c r="I435" i="3" s="1"/>
  <c r="H439" i="3"/>
  <c r="H438" i="3" s="1"/>
  <c r="I439" i="3"/>
  <c r="I438" i="3" s="1"/>
  <c r="H442" i="3"/>
  <c r="H441" i="3" s="1"/>
  <c r="I442" i="3"/>
  <c r="I441" i="3" s="1"/>
  <c r="H449" i="3"/>
  <c r="H448" i="3" s="1"/>
  <c r="I449" i="3"/>
  <c r="I448" i="3" s="1"/>
  <c r="H452" i="3"/>
  <c r="H451" i="3" s="1"/>
  <c r="I452" i="3"/>
  <c r="I451" i="3" s="1"/>
  <c r="H455" i="3"/>
  <c r="H454" i="3" s="1"/>
  <c r="I455" i="3"/>
  <c r="I454" i="3" s="1"/>
  <c r="H458" i="3"/>
  <c r="H457" i="3" s="1"/>
  <c r="I458" i="3"/>
  <c r="I457" i="3" s="1"/>
  <c r="H479" i="3"/>
  <c r="H478" i="3" s="1"/>
  <c r="H477" i="3" s="1"/>
  <c r="H476" i="3" s="1"/>
  <c r="H475" i="3" s="1"/>
  <c r="I479" i="3"/>
  <c r="I478" i="3" s="1"/>
  <c r="I477" i="3" s="1"/>
  <c r="I476" i="3" s="1"/>
  <c r="I475" i="3" s="1"/>
  <c r="H487" i="3"/>
  <c r="I487" i="3"/>
  <c r="H489" i="3"/>
  <c r="I489" i="3"/>
  <c r="H496" i="3"/>
  <c r="H495" i="3" s="1"/>
  <c r="I496" i="3"/>
  <c r="I495" i="3" s="1"/>
  <c r="H502" i="3"/>
  <c r="H501" i="3" s="1"/>
  <c r="I502" i="3"/>
  <c r="I501" i="3" s="1"/>
  <c r="H508" i="3"/>
  <c r="H507" i="3" s="1"/>
  <c r="I508" i="3"/>
  <c r="I507" i="3" s="1"/>
  <c r="H515" i="3"/>
  <c r="H514" i="3" s="1"/>
  <c r="H513" i="3" s="1"/>
  <c r="I515" i="3"/>
  <c r="I514" i="3" s="1"/>
  <c r="I513" i="3" s="1"/>
  <c r="H521" i="3"/>
  <c r="H520" i="3" s="1"/>
  <c r="H519" i="3" s="1"/>
  <c r="H517" i="3" s="1"/>
  <c r="I521" i="3"/>
  <c r="I520" i="3" s="1"/>
  <c r="I519" i="3" s="1"/>
  <c r="I517" i="3" s="1"/>
  <c r="H527" i="3"/>
  <c r="I527" i="3"/>
  <c r="H529" i="3"/>
  <c r="I529" i="3"/>
  <c r="H532" i="3"/>
  <c r="I532" i="3"/>
  <c r="H534" i="3"/>
  <c r="I534" i="3"/>
  <c r="H542" i="3"/>
  <c r="H541" i="3" s="1"/>
  <c r="I542" i="3"/>
  <c r="I541" i="3" s="1"/>
  <c r="H547" i="3"/>
  <c r="I547" i="3"/>
  <c r="H549" i="3"/>
  <c r="I549" i="3"/>
  <c r="H552" i="3"/>
  <c r="H551" i="3" s="1"/>
  <c r="I552" i="3"/>
  <c r="I551" i="3" s="1"/>
  <c r="H558" i="3"/>
  <c r="H557" i="3" s="1"/>
  <c r="I558" i="3"/>
  <c r="I557" i="3" s="1"/>
  <c r="H561" i="3"/>
  <c r="H560" i="3" s="1"/>
  <c r="I561" i="3"/>
  <c r="I560" i="3" s="1"/>
  <c r="H584" i="3"/>
  <c r="H583" i="3" s="1"/>
  <c r="I584" i="3"/>
  <c r="I583" i="3" s="1"/>
  <c r="H587" i="3"/>
  <c r="H586" i="3" s="1"/>
  <c r="I587" i="3"/>
  <c r="I586" i="3" s="1"/>
  <c r="H602" i="3"/>
  <c r="H601" i="3" s="1"/>
  <c r="H600" i="3" s="1"/>
  <c r="I602" i="3"/>
  <c r="I601" i="3" s="1"/>
  <c r="I600" i="3" s="1"/>
  <c r="H608" i="3"/>
  <c r="H607" i="3" s="1"/>
  <c r="H606" i="3" s="1"/>
  <c r="H605" i="3" s="1"/>
  <c r="H604" i="3" s="1"/>
  <c r="I608" i="3"/>
  <c r="I607" i="3" s="1"/>
  <c r="I606" i="3" s="1"/>
  <c r="I605" i="3" s="1"/>
  <c r="I604" i="3" s="1"/>
  <c r="H617" i="3"/>
  <c r="I617" i="3"/>
  <c r="H619" i="3"/>
  <c r="I619" i="3"/>
  <c r="H621" i="3"/>
  <c r="I621" i="3"/>
  <c r="H628" i="3"/>
  <c r="H627" i="3" s="1"/>
  <c r="I628" i="3"/>
  <c r="I627" i="3" s="1"/>
  <c r="H631" i="3"/>
  <c r="H630" i="3" s="1"/>
  <c r="I631" i="3"/>
  <c r="I630" i="3" s="1"/>
  <c r="H637" i="3"/>
  <c r="I637" i="3"/>
  <c r="H639" i="3"/>
  <c r="I639" i="3"/>
  <c r="H647" i="3"/>
  <c r="H646" i="3" s="1"/>
  <c r="H645" i="3" s="1"/>
  <c r="H644" i="3" s="1"/>
  <c r="H643" i="3" s="1"/>
  <c r="H642" i="3" s="1"/>
  <c r="I647" i="3"/>
  <c r="I646" i="3" s="1"/>
  <c r="I645" i="3" s="1"/>
  <c r="I644" i="3" s="1"/>
  <c r="I643" i="3" s="1"/>
  <c r="I642" i="3" s="1"/>
  <c r="H661" i="3"/>
  <c r="H660" i="3" s="1"/>
  <c r="I661" i="3"/>
  <c r="I660" i="3" s="1"/>
  <c r="H664" i="3"/>
  <c r="I664" i="3"/>
  <c r="H666" i="3"/>
  <c r="I666" i="3"/>
  <c r="H668" i="3"/>
  <c r="I668" i="3"/>
  <c r="H671" i="3"/>
  <c r="H670" i="3" s="1"/>
  <c r="I671" i="3"/>
  <c r="I670" i="3" s="1"/>
  <c r="H674" i="3"/>
  <c r="I674" i="3"/>
  <c r="H676" i="3"/>
  <c r="I676" i="3"/>
  <c r="H679" i="3"/>
  <c r="H678" i="3" s="1"/>
  <c r="I679" i="3"/>
  <c r="I678" i="3" s="1"/>
  <c r="H682" i="3"/>
  <c r="H681" i="3" s="1"/>
  <c r="I682" i="3"/>
  <c r="I681" i="3" s="1"/>
  <c r="H685" i="3"/>
  <c r="I685" i="3"/>
  <c r="H687" i="3"/>
  <c r="I687" i="3"/>
  <c r="H689" i="3"/>
  <c r="I689" i="3"/>
  <c r="H692" i="3"/>
  <c r="H691" i="3" s="1"/>
  <c r="I692" i="3"/>
  <c r="I691" i="3" s="1"/>
  <c r="H698" i="3"/>
  <c r="H697" i="3" s="1"/>
  <c r="I698" i="3"/>
  <c r="I697" i="3" s="1"/>
  <c r="H712" i="3"/>
  <c r="H711" i="3" s="1"/>
  <c r="I712" i="3"/>
  <c r="I711" i="3" s="1"/>
  <c r="H715" i="3"/>
  <c r="H714" i="3" s="1"/>
  <c r="I715" i="3"/>
  <c r="I714" i="3" s="1"/>
  <c r="H719" i="3"/>
  <c r="H718" i="3" s="1"/>
  <c r="I719" i="3"/>
  <c r="I718" i="3" s="1"/>
  <c r="H722" i="3"/>
  <c r="H721" i="3" s="1"/>
  <c r="I722" i="3"/>
  <c r="I721" i="3" s="1"/>
  <c r="H726" i="3"/>
  <c r="H725" i="3" s="1"/>
  <c r="H724" i="3" s="1"/>
  <c r="I726" i="3"/>
  <c r="I725" i="3" s="1"/>
  <c r="I724" i="3" s="1"/>
  <c r="H730" i="3"/>
  <c r="H729" i="3" s="1"/>
  <c r="H728" i="3" s="1"/>
  <c r="I730" i="3"/>
  <c r="I729" i="3" s="1"/>
  <c r="I728" i="3" s="1"/>
  <c r="H734" i="3"/>
  <c r="H733" i="3" s="1"/>
  <c r="H732" i="3" s="1"/>
  <c r="I734" i="3"/>
  <c r="I733" i="3" s="1"/>
  <c r="I732" i="3" s="1"/>
  <c r="H745" i="3"/>
  <c r="I745" i="3"/>
  <c r="H747" i="3"/>
  <c r="I747" i="3"/>
  <c r="H749" i="3"/>
  <c r="I749" i="3"/>
  <c r="H752" i="3"/>
  <c r="H751" i="3" s="1"/>
  <c r="I752" i="3"/>
  <c r="I751" i="3" s="1"/>
  <c r="H759" i="3"/>
  <c r="H758" i="3" s="1"/>
  <c r="I759" i="3"/>
  <c r="I758" i="3" s="1"/>
  <c r="H765" i="3"/>
  <c r="H764" i="3" s="1"/>
  <c r="I765" i="3"/>
  <c r="I764" i="3" s="1"/>
  <c r="H768" i="3"/>
  <c r="I768" i="3"/>
  <c r="H770" i="3"/>
  <c r="I770" i="3"/>
  <c r="H772" i="3"/>
  <c r="I772" i="3"/>
  <c r="H775" i="3"/>
  <c r="H774" i="3" s="1"/>
  <c r="I775" i="3"/>
  <c r="I774" i="3" s="1"/>
  <c r="H778" i="3"/>
  <c r="H777" i="3" s="1"/>
  <c r="I778" i="3"/>
  <c r="I777" i="3" s="1"/>
  <c r="H784" i="3"/>
  <c r="H783" i="3" s="1"/>
  <c r="I784" i="3"/>
  <c r="I783" i="3" s="1"/>
  <c r="H787" i="3"/>
  <c r="H786" i="3" s="1"/>
  <c r="I787" i="3"/>
  <c r="I786" i="3" s="1"/>
  <c r="H793" i="3"/>
  <c r="H792" i="3" s="1"/>
  <c r="I793" i="3"/>
  <c r="I792" i="3" s="1"/>
  <c r="H797" i="3"/>
  <c r="H796" i="3" s="1"/>
  <c r="H795" i="3" s="1"/>
  <c r="I797" i="3"/>
  <c r="I796" i="3" s="1"/>
  <c r="I795" i="3" s="1"/>
  <c r="H801" i="3"/>
  <c r="H800" i="3" s="1"/>
  <c r="H799" i="3" s="1"/>
  <c r="I801" i="3"/>
  <c r="I800" i="3" s="1"/>
  <c r="I799" i="3" s="1"/>
  <c r="H808" i="3"/>
  <c r="H807" i="3" s="1"/>
  <c r="I808" i="3"/>
  <c r="I807" i="3" s="1"/>
  <c r="H811" i="3"/>
  <c r="H810" i="3" s="1"/>
  <c r="I811" i="3"/>
  <c r="I810" i="3" s="1"/>
  <c r="H814" i="3"/>
  <c r="H813" i="3" s="1"/>
  <c r="I814" i="3"/>
  <c r="I813" i="3" s="1"/>
  <c r="H817" i="3"/>
  <c r="H816" i="3" s="1"/>
  <c r="I817" i="3"/>
  <c r="I816" i="3" s="1"/>
  <c r="H820" i="3"/>
  <c r="H819" i="3" s="1"/>
  <c r="I820" i="3"/>
  <c r="I819" i="3" s="1"/>
  <c r="H824" i="3"/>
  <c r="H823" i="3" s="1"/>
  <c r="H822" i="3" s="1"/>
  <c r="I824" i="3"/>
  <c r="I823" i="3" s="1"/>
  <c r="I822" i="3" s="1"/>
  <c r="H828" i="3"/>
  <c r="H827" i="3" s="1"/>
  <c r="H826" i="3" s="1"/>
  <c r="I828" i="3"/>
  <c r="I827" i="3" s="1"/>
  <c r="I826" i="3" s="1"/>
  <c r="H839" i="3"/>
  <c r="I839" i="3"/>
  <c r="H841" i="3"/>
  <c r="I841" i="3"/>
  <c r="H843" i="3"/>
  <c r="I843" i="3"/>
  <c r="H846" i="3"/>
  <c r="H845" i="3" s="1"/>
  <c r="I846" i="3"/>
  <c r="I845" i="3" s="1"/>
  <c r="H849" i="3"/>
  <c r="H848" i="3" s="1"/>
  <c r="I849" i="3"/>
  <c r="I848" i="3" s="1"/>
  <c r="H853" i="3"/>
  <c r="H852" i="3" s="1"/>
  <c r="H851" i="3" s="1"/>
  <c r="I853" i="3"/>
  <c r="I852" i="3" s="1"/>
  <c r="I851" i="3" s="1"/>
  <c r="H857" i="3"/>
  <c r="H856" i="3" s="1"/>
  <c r="H855" i="3" s="1"/>
  <c r="I857" i="3"/>
  <c r="I856" i="3" s="1"/>
  <c r="I855" i="3" s="1"/>
  <c r="H866" i="3"/>
  <c r="H865" i="3" s="1"/>
  <c r="H864" i="3" s="1"/>
  <c r="H863" i="3" s="1"/>
  <c r="I866" i="3"/>
  <c r="I865" i="3" s="1"/>
  <c r="I864" i="3" s="1"/>
  <c r="I863" i="3" s="1"/>
  <c r="H873" i="3"/>
  <c r="I873" i="3"/>
  <c r="H875" i="3"/>
  <c r="I875" i="3"/>
  <c r="H878" i="3"/>
  <c r="H877" i="3" s="1"/>
  <c r="I878" i="3"/>
  <c r="I877" i="3" s="1"/>
  <c r="H882" i="3"/>
  <c r="H881" i="3" s="1"/>
  <c r="H880" i="3" s="1"/>
  <c r="I882" i="3"/>
  <c r="I881" i="3" s="1"/>
  <c r="I880" i="3" s="1"/>
  <c r="H888" i="3"/>
  <c r="H887" i="3" s="1"/>
  <c r="H886" i="3" s="1"/>
  <c r="I888" i="3"/>
  <c r="I887" i="3" s="1"/>
  <c r="I886" i="3" s="1"/>
  <c r="I884" i="3" s="1"/>
  <c r="H894" i="3"/>
  <c r="H893" i="3" s="1"/>
  <c r="I894" i="3"/>
  <c r="I893" i="3" s="1"/>
  <c r="H897" i="3"/>
  <c r="H896" i="3" s="1"/>
  <c r="I897" i="3"/>
  <c r="I896" i="3" s="1"/>
  <c r="H900" i="3"/>
  <c r="H899" i="3" s="1"/>
  <c r="I900" i="3"/>
  <c r="I899" i="3" s="1"/>
  <c r="H906" i="3"/>
  <c r="H905" i="3" s="1"/>
  <c r="I906" i="3"/>
  <c r="I905" i="3" s="1"/>
  <c r="H909" i="3"/>
  <c r="H908" i="3" s="1"/>
  <c r="I909" i="3"/>
  <c r="I908" i="3" s="1"/>
  <c r="H915" i="3"/>
  <c r="H914" i="3" s="1"/>
  <c r="I915" i="3"/>
  <c r="I914" i="3" s="1"/>
  <c r="H918" i="3"/>
  <c r="H917" i="3" s="1"/>
  <c r="I918" i="3"/>
  <c r="I917" i="3" s="1"/>
  <c r="H925" i="3"/>
  <c r="I925" i="3"/>
  <c r="H927" i="3"/>
  <c r="I927" i="3"/>
  <c r="H930" i="3"/>
  <c r="H929" i="3" s="1"/>
  <c r="I930" i="3"/>
  <c r="I929" i="3" s="1"/>
  <c r="H934" i="3"/>
  <c r="I934" i="3"/>
  <c r="H936" i="3"/>
  <c r="I936" i="3"/>
  <c r="H938" i="3"/>
  <c r="I938" i="3"/>
  <c r="H941" i="3"/>
  <c r="I941" i="3"/>
  <c r="H943" i="3"/>
  <c r="I943" i="3"/>
  <c r="H946" i="3"/>
  <c r="I946" i="3"/>
  <c r="H948" i="3"/>
  <c r="I948" i="3"/>
  <c r="H960" i="3"/>
  <c r="H959" i="3" s="1"/>
  <c r="I960" i="3"/>
  <c r="I959" i="3" s="1"/>
  <c r="H971" i="3"/>
  <c r="I971" i="3"/>
  <c r="H973" i="3"/>
  <c r="I973" i="3"/>
  <c r="H979" i="3"/>
  <c r="H978" i="3" s="1"/>
  <c r="H977" i="3" s="1"/>
  <c r="H976" i="3" s="1"/>
  <c r="H975" i="3" s="1"/>
  <c r="I979" i="3"/>
  <c r="I978" i="3" s="1"/>
  <c r="I977" i="3" s="1"/>
  <c r="I976" i="3" s="1"/>
  <c r="I975" i="3" s="1"/>
  <c r="H987" i="3"/>
  <c r="H986" i="3" s="1"/>
  <c r="H985" i="3" s="1"/>
  <c r="I987" i="3"/>
  <c r="I986" i="3" s="1"/>
  <c r="I985" i="3" s="1"/>
  <c r="H994" i="3"/>
  <c r="H993" i="3" s="1"/>
  <c r="H992" i="3" s="1"/>
  <c r="H991" i="3" s="1"/>
  <c r="I994" i="3"/>
  <c r="I993" i="3" s="1"/>
  <c r="I992" i="3" s="1"/>
  <c r="H998" i="3"/>
  <c r="H997" i="3" s="1"/>
  <c r="H996" i="3" s="1"/>
  <c r="I998" i="3"/>
  <c r="I997" i="3" s="1"/>
  <c r="I996" i="3" s="1"/>
  <c r="H1006" i="3"/>
  <c r="H1005" i="3" s="1"/>
  <c r="H1004" i="3" s="1"/>
  <c r="H1003" i="3" s="1"/>
  <c r="H1002" i="3" s="1"/>
  <c r="H1001" i="3" s="1"/>
  <c r="I1006" i="3"/>
  <c r="I1005" i="3" s="1"/>
  <c r="I1004" i="3" s="1"/>
  <c r="I1003" i="3" s="1"/>
  <c r="I1002" i="3" s="1"/>
  <c r="I1001" i="3" s="1"/>
  <c r="H1013" i="3"/>
  <c r="H1012" i="3" s="1"/>
  <c r="H1011" i="3" s="1"/>
  <c r="H1010" i="3" s="1"/>
  <c r="H1009" i="3" s="1"/>
  <c r="I1013" i="3"/>
  <c r="I1012" i="3" s="1"/>
  <c r="I1011" i="3" s="1"/>
  <c r="I1010" i="3" s="1"/>
  <c r="I1009" i="3" s="1"/>
  <c r="H1032" i="3"/>
  <c r="H1031" i="3" s="1"/>
  <c r="I1032" i="3"/>
  <c r="I1031" i="3" s="1"/>
  <c r="H1035" i="3"/>
  <c r="H1034" i="3" s="1"/>
  <c r="I1035" i="3"/>
  <c r="I1034" i="3" s="1"/>
  <c r="H1039" i="3"/>
  <c r="I1039" i="3"/>
  <c r="H1041" i="3"/>
  <c r="I1041" i="3"/>
  <c r="H1043" i="3"/>
  <c r="I1043" i="3"/>
  <c r="H1046" i="3"/>
  <c r="H1045" i="3" s="1"/>
  <c r="I1046" i="3"/>
  <c r="I1045" i="3" s="1"/>
  <c r="H1057" i="3"/>
  <c r="H1056" i="3" s="1"/>
  <c r="I1057" i="3"/>
  <c r="I1056" i="3" s="1"/>
  <c r="H1061" i="3"/>
  <c r="H1060" i="3" s="1"/>
  <c r="H1059" i="3" s="1"/>
  <c r="I1061" i="3"/>
  <c r="I1060" i="3" s="1"/>
  <c r="I1059" i="3" s="1"/>
  <c r="H1067" i="3"/>
  <c r="H1066" i="3" s="1"/>
  <c r="I1067" i="3"/>
  <c r="I1066" i="3" s="1"/>
  <c r="H1076" i="3"/>
  <c r="H1075" i="3" s="1"/>
  <c r="I1076" i="3"/>
  <c r="I1075" i="3" s="1"/>
  <c r="H1079" i="3"/>
  <c r="H1078" i="3" s="1"/>
  <c r="I1079" i="3"/>
  <c r="I1078" i="3" s="1"/>
  <c r="H1082" i="3"/>
  <c r="H1081" i="3" s="1"/>
  <c r="I1082" i="3"/>
  <c r="I1081" i="3" s="1"/>
  <c r="H1085" i="3"/>
  <c r="H1084" i="3" s="1"/>
  <c r="I1085" i="3"/>
  <c r="I1084" i="3" s="1"/>
  <c r="H1088" i="3"/>
  <c r="H1087" i="3" s="1"/>
  <c r="I1088" i="3"/>
  <c r="I1087" i="3" s="1"/>
  <c r="H1091" i="3"/>
  <c r="H1090" i="3" s="1"/>
  <c r="I1091" i="3"/>
  <c r="I1090" i="3" s="1"/>
  <c r="H1094" i="3"/>
  <c r="H1093" i="3" s="1"/>
  <c r="I1094" i="3"/>
  <c r="I1093" i="3" s="1"/>
  <c r="H1098" i="3"/>
  <c r="H1097" i="3" s="1"/>
  <c r="H1096" i="3" s="1"/>
  <c r="I1098" i="3"/>
  <c r="I1097" i="3" s="1"/>
  <c r="I1096" i="3" s="1"/>
  <c r="H1105" i="3"/>
  <c r="I1105" i="3"/>
  <c r="H1107" i="3"/>
  <c r="I1107" i="3"/>
  <c r="H1110" i="3"/>
  <c r="H1109" i="3" s="1"/>
  <c r="I1110" i="3"/>
  <c r="I1109" i="3" s="1"/>
  <c r="H1119" i="3"/>
  <c r="H1118" i="3" s="1"/>
  <c r="I1119" i="3"/>
  <c r="I1118" i="3" s="1"/>
  <c r="H1124" i="3"/>
  <c r="I1124" i="3"/>
  <c r="H1126" i="3"/>
  <c r="I1126" i="3"/>
  <c r="H1128" i="3"/>
  <c r="I1128" i="3"/>
  <c r="H1131" i="3"/>
  <c r="H1130" i="3" s="1"/>
  <c r="I1131" i="3"/>
  <c r="I1130" i="3" s="1"/>
  <c r="H1135" i="3"/>
  <c r="I1135" i="3"/>
  <c r="H1137" i="3"/>
  <c r="I1137" i="3"/>
  <c r="H1139" i="3"/>
  <c r="I1139" i="3"/>
  <c r="H1143" i="3"/>
  <c r="I1143" i="3"/>
  <c r="H1145" i="3"/>
  <c r="I1145" i="3"/>
  <c r="H1147" i="3"/>
  <c r="I1147" i="3"/>
  <c r="H1153" i="3"/>
  <c r="I1153" i="3"/>
  <c r="H1155" i="3"/>
  <c r="I1155" i="3"/>
  <c r="H1162" i="3"/>
  <c r="H1161" i="3" s="1"/>
  <c r="H1160" i="3" s="1"/>
  <c r="H1159" i="3" s="1"/>
  <c r="H1158" i="3" s="1"/>
  <c r="I1162" i="3"/>
  <c r="I1161" i="3" s="1"/>
  <c r="I1160" i="3" s="1"/>
  <c r="I1159" i="3" s="1"/>
  <c r="I1158" i="3" s="1"/>
  <c r="H1166" i="3"/>
  <c r="I1166" i="3"/>
  <c r="H1168" i="3"/>
  <c r="I1168" i="3"/>
  <c r="H1171" i="3"/>
  <c r="I1171" i="3"/>
  <c r="H1173" i="3"/>
  <c r="I1173" i="3"/>
  <c r="H1175" i="3"/>
  <c r="I1175" i="3"/>
  <c r="H1178" i="3"/>
  <c r="I1178" i="3"/>
  <c r="H1180" i="3"/>
  <c r="I1180" i="3"/>
  <c r="H1182" i="3"/>
  <c r="I1182" i="3"/>
  <c r="H1187" i="3"/>
  <c r="I1187" i="3"/>
  <c r="H1189" i="3"/>
  <c r="I1189" i="3"/>
  <c r="H1197" i="3"/>
  <c r="H1196" i="3" s="1"/>
  <c r="H1195" i="3" s="1"/>
  <c r="H1194" i="3" s="1"/>
  <c r="H1193" i="3" s="1"/>
  <c r="H1192" i="3" s="1"/>
  <c r="I1197" i="3"/>
  <c r="I1196" i="3" s="1"/>
  <c r="I1195" i="3" s="1"/>
  <c r="I1194" i="3" s="1"/>
  <c r="I1193" i="3" s="1"/>
  <c r="I1192" i="3" s="1"/>
  <c r="H1205" i="3"/>
  <c r="H1204" i="3" s="1"/>
  <c r="H1203" i="3" s="1"/>
  <c r="H1202" i="3" s="1"/>
  <c r="H1201" i="3" s="1"/>
  <c r="H1200" i="3" s="1"/>
  <c r="H1199" i="3" s="1"/>
  <c r="I1205" i="3"/>
  <c r="I1204" i="3" s="1"/>
  <c r="I1203" i="3" s="1"/>
  <c r="I1202" i="3" s="1"/>
  <c r="I1201" i="3" s="1"/>
  <c r="I1200" i="3" s="1"/>
  <c r="I1199" i="3" s="1"/>
  <c r="H1213" i="3"/>
  <c r="H1212" i="3" s="1"/>
  <c r="I1213" i="3"/>
  <c r="I1212" i="3" s="1"/>
  <c r="H1220" i="3"/>
  <c r="I1220" i="3"/>
  <c r="H1222" i="3"/>
  <c r="I1222" i="3"/>
  <c r="H1226" i="3"/>
  <c r="I1226" i="3"/>
  <c r="H1228" i="3"/>
  <c r="I1228" i="3"/>
  <c r="H1231" i="3"/>
  <c r="I1231" i="3"/>
  <c r="H1233" i="3"/>
  <c r="I1233" i="3"/>
  <c r="H1236" i="3"/>
  <c r="H1235" i="3" s="1"/>
  <c r="I1236" i="3"/>
  <c r="I1235" i="3" s="1"/>
  <c r="H1238" i="3"/>
  <c r="I1238" i="3"/>
  <c r="H1241" i="3"/>
  <c r="I1241" i="3"/>
  <c r="H1243" i="3"/>
  <c r="I1243" i="3"/>
  <c r="H1246" i="3"/>
  <c r="I1246" i="3"/>
  <c r="H1248" i="3"/>
  <c r="I1248" i="3"/>
  <c r="H1251" i="3"/>
  <c r="H1250" i="3" s="1"/>
  <c r="I1251" i="3"/>
  <c r="I1250" i="3" s="1"/>
  <c r="H1256" i="3"/>
  <c r="H1255" i="3" s="1"/>
  <c r="H1254" i="3" s="1"/>
  <c r="H1253" i="3" s="1"/>
  <c r="I1256" i="3"/>
  <c r="I1255" i="3" s="1"/>
  <c r="I1254" i="3" s="1"/>
  <c r="I1253" i="3" s="1"/>
  <c r="H1260" i="3"/>
  <c r="I1260" i="3"/>
  <c r="H1262" i="3"/>
  <c r="I1262" i="3"/>
  <c r="H1265" i="3"/>
  <c r="I1265" i="3"/>
  <c r="H1267" i="3"/>
  <c r="I1267" i="3"/>
  <c r="H1270" i="3"/>
  <c r="I1270" i="3"/>
  <c r="H1272" i="3"/>
  <c r="I1272" i="3"/>
  <c r="H1275" i="3"/>
  <c r="I1275" i="3"/>
  <c r="H1277" i="3"/>
  <c r="I1277" i="3"/>
  <c r="H1280" i="3"/>
  <c r="I1280" i="3"/>
  <c r="H1282" i="3"/>
  <c r="I1282" i="3"/>
  <c r="H1285" i="3"/>
  <c r="I1285" i="3"/>
  <c r="H1287" i="3"/>
  <c r="I1287" i="3"/>
  <c r="H1290" i="3"/>
  <c r="I1290" i="3"/>
  <c r="H1292" i="3"/>
  <c r="I1292" i="3"/>
  <c r="H1298" i="3"/>
  <c r="I1298" i="3"/>
  <c r="H1300" i="3"/>
  <c r="I1300" i="3"/>
  <c r="H1303" i="3"/>
  <c r="I1303" i="3"/>
  <c r="H1305" i="3"/>
  <c r="I1305" i="3"/>
  <c r="H1308" i="3"/>
  <c r="I1308" i="3"/>
  <c r="H1310" i="3"/>
  <c r="I1310" i="3"/>
  <c r="H1316" i="3"/>
  <c r="H1315" i="3" s="1"/>
  <c r="I1316" i="3"/>
  <c r="I1315" i="3" s="1"/>
  <c r="H1321" i="3"/>
  <c r="I1321" i="3"/>
  <c r="H1323" i="3"/>
  <c r="I1323" i="3"/>
  <c r="H1329" i="3"/>
  <c r="H1328" i="3" s="1"/>
  <c r="I1329" i="3"/>
  <c r="I1328" i="3" s="1"/>
  <c r="H1334" i="3"/>
  <c r="H1333" i="3" s="1"/>
  <c r="H1332" i="3" s="1"/>
  <c r="I1334" i="3"/>
  <c r="I1333" i="3" s="1"/>
  <c r="I1332" i="3" s="1"/>
  <c r="H1337" i="3"/>
  <c r="H1336" i="3" s="1"/>
  <c r="I1337" i="3"/>
  <c r="I1336" i="3" s="1"/>
  <c r="H1351" i="3"/>
  <c r="I1351" i="3"/>
  <c r="H1353" i="3"/>
  <c r="I1353" i="3"/>
  <c r="H1357" i="3"/>
  <c r="H1356" i="3" s="1"/>
  <c r="I1357" i="3"/>
  <c r="I1356" i="3" s="1"/>
  <c r="H1360" i="3"/>
  <c r="I1360" i="3"/>
  <c r="H1362" i="3"/>
  <c r="I1362" i="3"/>
  <c r="H1365" i="3"/>
  <c r="I1365" i="3"/>
  <c r="H1367" i="3"/>
  <c r="I1367" i="3"/>
  <c r="H1370" i="3"/>
  <c r="H1369" i="3" s="1"/>
  <c r="I1370" i="3"/>
  <c r="I1369" i="3" s="1"/>
  <c r="H1374" i="3"/>
  <c r="H1373" i="3" s="1"/>
  <c r="H1372" i="3" s="1"/>
  <c r="I1374" i="3"/>
  <c r="I1373" i="3" s="1"/>
  <c r="I1372" i="3" s="1"/>
  <c r="H1378" i="3"/>
  <c r="I1378" i="3"/>
  <c r="H1380" i="3"/>
  <c r="I1380" i="3"/>
  <c r="H1387" i="3"/>
  <c r="I1387" i="3"/>
  <c r="H1389" i="3"/>
  <c r="I1389" i="3"/>
  <c r="H1392" i="3"/>
  <c r="H1391" i="3" s="1"/>
  <c r="I1392" i="3"/>
  <c r="I1391" i="3" s="1"/>
  <c r="H1398" i="3"/>
  <c r="I1398" i="3"/>
  <c r="H1400" i="3"/>
  <c r="I1400" i="3"/>
  <c r="H1403" i="3"/>
  <c r="I1403" i="3"/>
  <c r="H1405" i="3"/>
  <c r="I1405" i="3"/>
  <c r="G849" i="3"/>
  <c r="G848" i="3" s="1"/>
  <c r="G1236" i="3"/>
  <c r="G1235" i="3" s="1"/>
  <c r="G979" i="3"/>
  <c r="H494" i="3" l="1"/>
  <c r="H493" i="3" s="1"/>
  <c r="H1074" i="3"/>
  <c r="I494" i="3"/>
  <c r="I983" i="3"/>
  <c r="I984" i="3"/>
  <c r="H983" i="3"/>
  <c r="H984" i="3"/>
  <c r="I511" i="3"/>
  <c r="I512" i="3"/>
  <c r="H511" i="3"/>
  <c r="H512" i="3"/>
  <c r="I1211" i="3"/>
  <c r="I1210" i="3" s="1"/>
  <c r="H1211" i="3"/>
  <c r="H1210" i="3" s="1"/>
  <c r="I248" i="3"/>
  <c r="I247" i="3" s="1"/>
  <c r="I249" i="3"/>
  <c r="H248" i="3"/>
  <c r="H247" i="3" s="1"/>
  <c r="H249" i="3"/>
  <c r="I803" i="3"/>
  <c r="H1279" i="3"/>
  <c r="H933" i="3"/>
  <c r="H872" i="3"/>
  <c r="H871" i="3" s="1"/>
  <c r="H870" i="3" s="1"/>
  <c r="H869" i="3" s="1"/>
  <c r="H546" i="3"/>
  <c r="H171" i="3"/>
  <c r="H170" i="3" s="1"/>
  <c r="I933" i="3"/>
  <c r="I1074" i="3"/>
  <c r="I1073" i="3" s="1"/>
  <c r="H1073" i="3"/>
  <c r="H803" i="3"/>
  <c r="I663" i="3"/>
  <c r="I1186" i="3"/>
  <c r="I1185" i="3" s="1"/>
  <c r="I1184" i="3" s="1"/>
  <c r="I1170" i="3"/>
  <c r="I958" i="3"/>
  <c r="I957" i="3" s="1"/>
  <c r="I956" i="3" s="1"/>
  <c r="I171" i="3"/>
  <c r="I170" i="3" s="1"/>
  <c r="H663" i="3"/>
  <c r="I312" i="3"/>
  <c r="I310" i="3" s="1"/>
  <c r="H312" i="3"/>
  <c r="H310" i="3" s="1"/>
  <c r="I710" i="3"/>
  <c r="H518" i="3"/>
  <c r="H1386" i="3"/>
  <c r="H1385" i="3" s="1"/>
  <c r="H1377" i="3"/>
  <c r="H1376" i="3" s="1"/>
  <c r="I1230" i="3"/>
  <c r="I1219" i="3"/>
  <c r="I1123" i="3"/>
  <c r="I1122" i="3" s="1"/>
  <c r="I1121" i="3" s="1"/>
  <c r="I684" i="3"/>
  <c r="H1142" i="3"/>
  <c r="H1141" i="3" s="1"/>
  <c r="I924" i="3"/>
  <c r="I923" i="3" s="1"/>
  <c r="I922" i="3" s="1"/>
  <c r="I717" i="3"/>
  <c r="H636" i="3"/>
  <c r="H635" i="3" s="1"/>
  <c r="H633" i="3" s="1"/>
  <c r="H626" i="3"/>
  <c r="H625" i="3" s="1"/>
  <c r="I1307" i="3"/>
  <c r="H1259" i="3"/>
  <c r="H1402" i="3"/>
  <c r="H1320" i="3"/>
  <c r="H1319" i="3" s="1"/>
  <c r="H1318" i="3" s="1"/>
  <c r="H1038" i="3"/>
  <c r="H1037" i="3" s="1"/>
  <c r="H904" i="3"/>
  <c r="H903" i="3" s="1"/>
  <c r="H970" i="3"/>
  <c r="H969" i="3" s="1"/>
  <c r="H967" i="3" s="1"/>
  <c r="I767" i="3"/>
  <c r="I531" i="3"/>
  <c r="I356" i="3"/>
  <c r="I355" i="3" s="1"/>
  <c r="I353" i="3" s="1"/>
  <c r="I352" i="3" s="1"/>
  <c r="H347" i="3"/>
  <c r="H1269" i="3"/>
  <c r="H1152" i="3"/>
  <c r="I1142" i="3"/>
  <c r="I1141" i="3" s="1"/>
  <c r="I1030" i="3"/>
  <c r="I945" i="3"/>
  <c r="H710" i="3"/>
  <c r="H684" i="3"/>
  <c r="H531" i="3"/>
  <c r="H356" i="3"/>
  <c r="H355" i="3" s="1"/>
  <c r="H353" i="3" s="1"/>
  <c r="H352" i="3" s="1"/>
  <c r="I129" i="3"/>
  <c r="I110" i="3"/>
  <c r="I35" i="3"/>
  <c r="I1402" i="3"/>
  <c r="H1350" i="3"/>
  <c r="I1289" i="3"/>
  <c r="I1279" i="3"/>
  <c r="H1245" i="3"/>
  <c r="H1225" i="3"/>
  <c r="H1364" i="3"/>
  <c r="H1307" i="3"/>
  <c r="H1302" i="3"/>
  <c r="H1297" i="3"/>
  <c r="H1296" i="3" s="1"/>
  <c r="H1284" i="3"/>
  <c r="I1269" i="3"/>
  <c r="I1259" i="3"/>
  <c r="I1245" i="3"/>
  <c r="H1165" i="3"/>
  <c r="H1104" i="3"/>
  <c r="H1103" i="3" s="1"/>
  <c r="H1030" i="3"/>
  <c r="H945" i="3"/>
  <c r="H838" i="3"/>
  <c r="H837" i="3" s="1"/>
  <c r="I636" i="3"/>
  <c r="I635" i="3" s="1"/>
  <c r="I633" i="3" s="1"/>
  <c r="I626" i="3"/>
  <c r="I625" i="3" s="1"/>
  <c r="I546" i="3"/>
  <c r="I540" i="3" s="1"/>
  <c r="I518" i="3"/>
  <c r="I347" i="3"/>
  <c r="H129" i="3"/>
  <c r="H110" i="3"/>
  <c r="H35" i="3"/>
  <c r="H1397" i="3"/>
  <c r="I1386" i="3"/>
  <c r="I1385" i="3" s="1"/>
  <c r="I1384" i="3" s="1"/>
  <c r="I1377" i="3"/>
  <c r="I1376" i="3" s="1"/>
  <c r="I1359" i="3"/>
  <c r="I1320" i="3"/>
  <c r="I1297" i="3"/>
  <c r="I1296" i="3" s="1"/>
  <c r="I1284" i="3"/>
  <c r="H1274" i="3"/>
  <c r="H1264" i="3"/>
  <c r="H1240" i="3"/>
  <c r="I1225" i="3"/>
  <c r="H1177" i="3"/>
  <c r="I1152" i="3"/>
  <c r="I1104" i="3"/>
  <c r="I1103" i="3" s="1"/>
  <c r="H717" i="3"/>
  <c r="I330" i="3"/>
  <c r="I329" i="3" s="1"/>
  <c r="I242" i="3"/>
  <c r="I241" i="3"/>
  <c r="I240" i="3" s="1"/>
  <c r="I222" i="3"/>
  <c r="I221" i="3"/>
  <c r="H97" i="3"/>
  <c r="H93" i="3" s="1"/>
  <c r="I1397" i="3"/>
  <c r="I1350" i="3"/>
  <c r="I1302" i="3"/>
  <c r="H1289" i="3"/>
  <c r="I1274" i="3"/>
  <c r="I1264" i="3"/>
  <c r="I1240" i="3"/>
  <c r="H1230" i="3"/>
  <c r="H1219" i="3"/>
  <c r="H1186" i="3"/>
  <c r="H1185" i="3" s="1"/>
  <c r="H1184" i="3" s="1"/>
  <c r="I1177" i="3"/>
  <c r="I1165" i="3"/>
  <c r="I1134" i="3"/>
  <c r="I1133" i="3" s="1"/>
  <c r="I1055" i="3"/>
  <c r="I1054" i="3" s="1"/>
  <c r="H330" i="3"/>
  <c r="H329" i="3" s="1"/>
  <c r="H242" i="3"/>
  <c r="H241" i="3"/>
  <c r="H240" i="3" s="1"/>
  <c r="H222" i="3"/>
  <c r="H221" i="3"/>
  <c r="I97" i="3"/>
  <c r="I93" i="3" s="1"/>
  <c r="I892" i="3"/>
  <c r="I891" i="3" s="1"/>
  <c r="I1038" i="3"/>
  <c r="I1037" i="3" s="1"/>
  <c r="H940" i="3"/>
  <c r="H744" i="3"/>
  <c r="I673" i="3"/>
  <c r="I526" i="3"/>
  <c r="I486" i="3"/>
  <c r="I485" i="3" s="1"/>
  <c r="I483" i="3" s="1"/>
  <c r="I425" i="3"/>
  <c r="I208" i="3"/>
  <c r="I162" i="3"/>
  <c r="I161" i="3" s="1"/>
  <c r="I160" i="3" s="1"/>
  <c r="I124" i="3"/>
  <c r="I84" i="3"/>
  <c r="I43" i="3"/>
  <c r="I18" i="3"/>
  <c r="I17" i="3" s="1"/>
  <c r="I16" i="3" s="1"/>
  <c r="I970" i="3"/>
  <c r="I940" i="3"/>
  <c r="H924" i="3"/>
  <c r="H923" i="3" s="1"/>
  <c r="H922" i="3" s="1"/>
  <c r="I913" i="3"/>
  <c r="I911" i="3" s="1"/>
  <c r="I872" i="3"/>
  <c r="I871" i="3" s="1"/>
  <c r="I870" i="3" s="1"/>
  <c r="I869" i="3" s="1"/>
  <c r="H767" i="3"/>
  <c r="I744" i="3"/>
  <c r="H673" i="3"/>
  <c r="H526" i="3"/>
  <c r="H486" i="3"/>
  <c r="H485" i="3" s="1"/>
  <c r="H483" i="3" s="1"/>
  <c r="H425" i="3"/>
  <c r="H421" i="3" s="1"/>
  <c r="H208" i="3"/>
  <c r="H162" i="3"/>
  <c r="H161" i="3" s="1"/>
  <c r="H160" i="3" s="1"/>
  <c r="H124" i="3"/>
  <c r="H84" i="3"/>
  <c r="H43" i="3"/>
  <c r="H18" i="3"/>
  <c r="H17" i="3" s="1"/>
  <c r="H16" i="3" s="1"/>
  <c r="H885" i="3"/>
  <c r="H884" i="3"/>
  <c r="I991" i="3"/>
  <c r="I990" i="3"/>
  <c r="I989" i="3" s="1"/>
  <c r="I598" i="3"/>
  <c r="I597" i="3" s="1"/>
  <c r="I596" i="3" s="1"/>
  <c r="I599" i="3"/>
  <c r="I283" i="3"/>
  <c r="I282" i="3"/>
  <c r="H598" i="3"/>
  <c r="H597" i="3" s="1"/>
  <c r="H596" i="3" s="1"/>
  <c r="H599" i="3"/>
  <c r="H540" i="3"/>
  <c r="H283" i="3"/>
  <c r="H76" i="3"/>
  <c r="H75" i="3"/>
  <c r="H74" i="3" s="1"/>
  <c r="I1364" i="3"/>
  <c r="H1359" i="3"/>
  <c r="H1134" i="3"/>
  <c r="H1133" i="3" s="1"/>
  <c r="H1123" i="3"/>
  <c r="H1122" i="3" s="1"/>
  <c r="H1121" i="3" s="1"/>
  <c r="H1055" i="3"/>
  <c r="H1054" i="3" s="1"/>
  <c r="H990" i="3"/>
  <c r="H989" i="3" s="1"/>
  <c r="H913" i="3"/>
  <c r="I616" i="3"/>
  <c r="I615" i="3" s="1"/>
  <c r="I582" i="3"/>
  <c r="I447" i="3"/>
  <c r="I446" i="3" s="1"/>
  <c r="I445" i="3" s="1"/>
  <c r="I444" i="3" s="1"/>
  <c r="I412" i="3"/>
  <c r="I411" i="3"/>
  <c r="I296" i="3"/>
  <c r="I229" i="3"/>
  <c r="I838" i="3"/>
  <c r="I837" i="3" s="1"/>
  <c r="I390" i="3"/>
  <c r="I76" i="3"/>
  <c r="I75" i="3"/>
  <c r="I74" i="3" s="1"/>
  <c r="H390" i="3"/>
  <c r="H1170" i="3"/>
  <c r="I904" i="3"/>
  <c r="H892" i="3"/>
  <c r="I885" i="3"/>
  <c r="H616" i="3"/>
  <c r="H615" i="3" s="1"/>
  <c r="H582" i="3"/>
  <c r="H447" i="3"/>
  <c r="H446" i="3" s="1"/>
  <c r="H445" i="3" s="1"/>
  <c r="H444" i="3" s="1"/>
  <c r="H412" i="3"/>
  <c r="H411" i="3"/>
  <c r="H296" i="3"/>
  <c r="H229" i="3"/>
  <c r="I257" i="3"/>
  <c r="I137" i="3"/>
  <c r="H257" i="3"/>
  <c r="H137" i="3"/>
  <c r="I59" i="3"/>
  <c r="I58" i="3" s="1"/>
  <c r="I57" i="3" s="1"/>
  <c r="H59" i="3"/>
  <c r="H58" i="3" s="1"/>
  <c r="H57" i="3" s="1"/>
  <c r="G820" i="3"/>
  <c r="G819" i="3" s="1"/>
  <c r="F820" i="3"/>
  <c r="F819" i="3" s="1"/>
  <c r="H1065" i="3" l="1"/>
  <c r="I1065" i="3"/>
  <c r="I1064" i="3" s="1"/>
  <c r="H1029" i="3"/>
  <c r="H1017" i="3"/>
  <c r="H1016" i="3" s="1"/>
  <c r="H1015" i="3" s="1"/>
  <c r="I1029" i="3"/>
  <c r="I1017" i="3"/>
  <c r="I1016" i="3" s="1"/>
  <c r="I1015" i="3" s="1"/>
  <c r="H1218" i="3"/>
  <c r="I388" i="3"/>
  <c r="I389" i="3"/>
  <c r="H388" i="3"/>
  <c r="H387" i="3" s="1"/>
  <c r="H344" i="3" s="1"/>
  <c r="H389" i="3"/>
  <c r="I1349" i="3"/>
  <c r="I1343" i="3" s="1"/>
  <c r="I1218" i="3"/>
  <c r="H1209" i="3"/>
  <c r="H1208" i="3" s="1"/>
  <c r="H1349" i="3"/>
  <c r="H1343" i="3" s="1"/>
  <c r="I1209" i="3"/>
  <c r="I1208" i="3" s="1"/>
  <c r="H1164" i="3"/>
  <c r="H1157" i="3" s="1"/>
  <c r="I1164" i="3"/>
  <c r="I1157" i="3" s="1"/>
  <c r="I1151" i="3"/>
  <c r="I1150" i="3" s="1"/>
  <c r="I1149" i="3" s="1"/>
  <c r="H1295" i="3"/>
  <c r="H1294" i="3" s="1"/>
  <c r="H1151" i="3"/>
  <c r="H1150" i="3" s="1"/>
  <c r="H1149" i="3" s="1"/>
  <c r="H109" i="3"/>
  <c r="H108" i="3" s="1"/>
  <c r="I109" i="3"/>
  <c r="I108" i="3" s="1"/>
  <c r="H525" i="3"/>
  <c r="H523" i="3" s="1"/>
  <c r="H510" i="3" s="1"/>
  <c r="H932" i="3"/>
  <c r="I1319" i="3"/>
  <c r="I1318" i="3" s="1"/>
  <c r="I1295" i="3" s="1"/>
  <c r="I1294" i="3" s="1"/>
  <c r="I932" i="3"/>
  <c r="I34" i="3"/>
  <c r="I33" i="3" s="1"/>
  <c r="H968" i="3"/>
  <c r="I328" i="3"/>
  <c r="H836" i="3"/>
  <c r="H835" i="3" s="1"/>
  <c r="I836" i="3"/>
  <c r="I835" i="3" s="1"/>
  <c r="I1383" i="3"/>
  <c r="I743" i="3"/>
  <c r="I737" i="3" s="1"/>
  <c r="I624" i="3"/>
  <c r="I623" i="3" s="1"/>
  <c r="H743" i="3"/>
  <c r="H737" i="3" s="1"/>
  <c r="H659" i="3"/>
  <c r="H658" i="3" s="1"/>
  <c r="I659" i="3"/>
  <c r="I658" i="3" s="1"/>
  <c r="I652" i="3" s="1"/>
  <c r="H624" i="3"/>
  <c r="H623" i="3" s="1"/>
  <c r="H328" i="3"/>
  <c r="I311" i="3"/>
  <c r="I634" i="3"/>
  <c r="H159" i="3"/>
  <c r="H158" i="3" s="1"/>
  <c r="H1314" i="3"/>
  <c r="H1313" i="3" s="1"/>
  <c r="H1312" i="3" s="1"/>
  <c r="H958" i="3"/>
  <c r="H957" i="3" s="1"/>
  <c r="H956" i="3" s="1"/>
  <c r="H484" i="3"/>
  <c r="H634" i="3"/>
  <c r="I525" i="3"/>
  <c r="I524" i="3" s="1"/>
  <c r="I921" i="3"/>
  <c r="H902" i="3"/>
  <c r="I1396" i="3"/>
  <c r="I1394" i="3" s="1"/>
  <c r="H1258" i="3"/>
  <c r="H1217" i="3" s="1"/>
  <c r="H1216" i="3" s="1"/>
  <c r="H1396" i="3"/>
  <c r="I180" i="3"/>
  <c r="H180" i="3"/>
  <c r="I387" i="3"/>
  <c r="I344" i="3" s="1"/>
  <c r="I912" i="3"/>
  <c r="I1258" i="3"/>
  <c r="I484" i="3"/>
  <c r="I159" i="3"/>
  <c r="I158" i="3" s="1"/>
  <c r="I421" i="3"/>
  <c r="I419" i="3" s="1"/>
  <c r="I418" i="3" s="1"/>
  <c r="I417" i="3" s="1"/>
  <c r="H34" i="3"/>
  <c r="H33" i="3" s="1"/>
  <c r="I354" i="3"/>
  <c r="H311" i="3"/>
  <c r="H354" i="3"/>
  <c r="H1064" i="3"/>
  <c r="I890" i="3"/>
  <c r="H420" i="3"/>
  <c r="H419" i="3"/>
  <c r="H418" i="3" s="1"/>
  <c r="H417" i="3" s="1"/>
  <c r="I83" i="3"/>
  <c r="I82" i="3"/>
  <c r="I968" i="3"/>
  <c r="I969" i="3"/>
  <c r="I967" i="3" s="1"/>
  <c r="H83" i="3"/>
  <c r="H82" i="3"/>
  <c r="I580" i="3"/>
  <c r="I579" i="3" s="1"/>
  <c r="I578" i="3" s="1"/>
  <c r="I581" i="3"/>
  <c r="H492" i="3"/>
  <c r="H227" i="3"/>
  <c r="H220" i="3" s="1"/>
  <c r="H228" i="3"/>
  <c r="I227" i="3"/>
  <c r="I220" i="3" s="1"/>
  <c r="I228" i="3"/>
  <c r="I538" i="3"/>
  <c r="I537" i="3" s="1"/>
  <c r="I536" i="3" s="1"/>
  <c r="I539" i="3"/>
  <c r="H1384" i="3"/>
  <c r="H1383" i="3"/>
  <c r="H91" i="3"/>
  <c r="H92" i="3"/>
  <c r="I492" i="3"/>
  <c r="I482" i="3" s="1"/>
  <c r="I493" i="3"/>
  <c r="H295" i="3"/>
  <c r="H294" i="3"/>
  <c r="H890" i="3"/>
  <c r="H891" i="3"/>
  <c r="I295" i="3"/>
  <c r="I294" i="3"/>
  <c r="H982" i="3"/>
  <c r="H981" i="3" s="1"/>
  <c r="I982" i="3"/>
  <c r="I981" i="3" s="1"/>
  <c r="H255" i="3"/>
  <c r="H254" i="3" s="1"/>
  <c r="H256" i="3"/>
  <c r="H580" i="3"/>
  <c r="H579" i="3" s="1"/>
  <c r="H578" i="3" s="1"/>
  <c r="H581" i="3"/>
  <c r="I902" i="3"/>
  <c r="I903" i="3"/>
  <c r="I91" i="3"/>
  <c r="I92" i="3"/>
  <c r="I255" i="3"/>
  <c r="I254" i="3" s="1"/>
  <c r="I256" i="3"/>
  <c r="H614" i="3"/>
  <c r="H613" i="3"/>
  <c r="H612" i="3" s="1"/>
  <c r="I614" i="3"/>
  <c r="I613" i="3"/>
  <c r="I612" i="3" s="1"/>
  <c r="H911" i="3"/>
  <c r="H912" i="3"/>
  <c r="H538" i="3"/>
  <c r="H537" i="3" s="1"/>
  <c r="H536" i="3" s="1"/>
  <c r="H539" i="3"/>
  <c r="G175" i="3"/>
  <c r="G174" i="3" s="1"/>
  <c r="F175" i="3"/>
  <c r="F174" i="3" s="1"/>
  <c r="H921" i="3" l="1"/>
  <c r="H920" i="3" s="1"/>
  <c r="H652" i="3"/>
  <c r="H651" i="3" s="1"/>
  <c r="I651" i="3"/>
  <c r="I1217" i="3"/>
  <c r="I1216" i="3" s="1"/>
  <c r="H178" i="3"/>
  <c r="H177" i="3" s="1"/>
  <c r="H157" i="3" s="1"/>
  <c r="H179" i="3"/>
  <c r="I178" i="3"/>
  <c r="I177" i="3" s="1"/>
  <c r="I157" i="3" s="1"/>
  <c r="I179" i="3"/>
  <c r="I107" i="3"/>
  <c r="I81" i="3" s="1"/>
  <c r="H524" i="3"/>
  <c r="I523" i="3"/>
  <c r="I510" i="3" s="1"/>
  <c r="I481" i="3" s="1"/>
  <c r="H107" i="3"/>
  <c r="H81" i="3" s="1"/>
  <c r="I32" i="3"/>
  <c r="I31" i="3" s="1"/>
  <c r="I868" i="3"/>
  <c r="I288" i="3"/>
  <c r="I213" i="3" s="1"/>
  <c r="H288" i="3"/>
  <c r="H213" i="3" s="1"/>
  <c r="I1314" i="3"/>
  <c r="I1313" i="3" s="1"/>
  <c r="I1312" i="3" s="1"/>
  <c r="I1342" i="3"/>
  <c r="I1063" i="3"/>
  <c r="I1000" i="3" s="1"/>
  <c r="I736" i="3"/>
  <c r="H736" i="3"/>
  <c r="I920" i="3"/>
  <c r="H1063" i="3"/>
  <c r="H1000" i="3" s="1"/>
  <c r="I1395" i="3"/>
  <c r="H1394" i="3"/>
  <c r="H1342" i="3" s="1"/>
  <c r="H1395" i="3"/>
  <c r="H611" i="3"/>
  <c r="H610" i="3" s="1"/>
  <c r="H32" i="3"/>
  <c r="H31" i="3" s="1"/>
  <c r="I420" i="3"/>
  <c r="H482" i="3"/>
  <c r="H481" i="3" s="1"/>
  <c r="I611" i="3"/>
  <c r="I610" i="3" s="1"/>
  <c r="H868" i="3"/>
  <c r="G1256" i="3"/>
  <c r="G1255" i="3" s="1"/>
  <c r="I650" i="3" l="1"/>
  <c r="I15" i="3"/>
  <c r="H1215" i="3"/>
  <c r="H1207" i="3" s="1"/>
  <c r="H1191" i="3" s="1"/>
  <c r="I1215" i="3"/>
  <c r="I1207" i="3" s="1"/>
  <c r="I1191" i="3" s="1"/>
  <c r="H650" i="3"/>
  <c r="H15" i="3"/>
  <c r="G458" i="3"/>
  <c r="G457" i="3" s="1"/>
  <c r="I14" i="3" l="1"/>
  <c r="H14" i="3"/>
  <c r="H641" i="3"/>
  <c r="I641" i="3"/>
  <c r="G1403" i="3"/>
  <c r="G1405" i="3"/>
  <c r="H13" i="3" l="1"/>
  <c r="I13" i="3"/>
  <c r="F301" i="3"/>
  <c r="F300" i="3" s="1"/>
  <c r="G301" i="3"/>
  <c r="G300" i="3" s="1"/>
  <c r="G1400" i="3"/>
  <c r="G1398" i="3"/>
  <c r="G1392" i="3"/>
  <c r="G1391" i="3" s="1"/>
  <c r="G1389" i="3"/>
  <c r="G1387" i="3"/>
  <c r="G1380" i="3"/>
  <c r="G1378" i="3"/>
  <c r="G1374" i="3"/>
  <c r="G1373" i="3" s="1"/>
  <c r="G1372" i="3" s="1"/>
  <c r="G1370" i="3"/>
  <c r="G1369" i="3" s="1"/>
  <c r="G1367" i="3"/>
  <c r="G1365" i="3"/>
  <c r="G1362" i="3"/>
  <c r="G1360" i="3"/>
  <c r="G1357" i="3"/>
  <c r="G1356" i="3" s="1"/>
  <c r="G1353" i="3"/>
  <c r="G1351" i="3"/>
  <c r="G1337" i="3"/>
  <c r="G1336" i="3" s="1"/>
  <c r="G1334" i="3"/>
  <c r="G1333" i="3" s="1"/>
  <c r="G1332" i="3" s="1"/>
  <c r="G1329" i="3"/>
  <c r="G1328" i="3" s="1"/>
  <c r="G1323" i="3"/>
  <c r="G1321" i="3"/>
  <c r="G1316" i="3"/>
  <c r="G1315" i="3" s="1"/>
  <c r="G1310" i="3"/>
  <c r="G1308" i="3"/>
  <c r="G1305" i="3"/>
  <c r="G1303" i="3"/>
  <c r="G1300" i="3"/>
  <c r="G1298" i="3"/>
  <c r="G1292" i="3"/>
  <c r="G1290" i="3"/>
  <c r="G1287" i="3"/>
  <c r="G1285" i="3"/>
  <c r="G1282" i="3"/>
  <c r="G1280" i="3"/>
  <c r="G1277" i="3"/>
  <c r="G1275" i="3"/>
  <c r="G1272" i="3"/>
  <c r="G1270" i="3"/>
  <c r="G1267" i="3"/>
  <c r="G1265" i="3"/>
  <c r="G1262" i="3"/>
  <c r="G1260" i="3"/>
  <c r="G1254" i="3"/>
  <c r="G1253" i="3" s="1"/>
  <c r="G1251" i="3"/>
  <c r="G1250" i="3" s="1"/>
  <c r="G1248" i="3"/>
  <c r="G1246" i="3"/>
  <c r="G1243" i="3"/>
  <c r="G1241" i="3"/>
  <c r="G1238" i="3"/>
  <c r="G1233" i="3"/>
  <c r="G1231" i="3"/>
  <c r="G1228" i="3"/>
  <c r="G1226" i="3"/>
  <c r="G1222" i="3"/>
  <c r="G1220" i="3"/>
  <c r="G1213" i="3"/>
  <c r="G1212" i="3" s="1"/>
  <c r="G1205" i="3"/>
  <c r="G1204" i="3" s="1"/>
  <c r="G1203" i="3" s="1"/>
  <c r="G1202" i="3" s="1"/>
  <c r="G1201" i="3" s="1"/>
  <c r="G1200" i="3" s="1"/>
  <c r="G1199" i="3" s="1"/>
  <c r="G1197" i="3"/>
  <c r="G1196" i="3" s="1"/>
  <c r="G1195" i="3" s="1"/>
  <c r="G1194" i="3" s="1"/>
  <c r="G1193" i="3" s="1"/>
  <c r="G1192" i="3" s="1"/>
  <c r="G1189" i="3"/>
  <c r="G1187" i="3"/>
  <c r="G1182" i="3"/>
  <c r="G1180" i="3"/>
  <c r="G1178" i="3"/>
  <c r="G1175" i="3"/>
  <c r="G1173" i="3"/>
  <c r="G1171" i="3"/>
  <c r="G1168" i="3"/>
  <c r="G1166" i="3"/>
  <c r="G1162" i="3"/>
  <c r="G1161" i="3" s="1"/>
  <c r="G1160" i="3" s="1"/>
  <c r="G1159" i="3" s="1"/>
  <c r="G1158" i="3" s="1"/>
  <c r="G1155" i="3"/>
  <c r="G1153" i="3"/>
  <c r="G1147" i="3"/>
  <c r="G1145" i="3"/>
  <c r="G1143" i="3"/>
  <c r="G1139" i="3"/>
  <c r="G1137" i="3"/>
  <c r="G1135" i="3"/>
  <c r="G1131" i="3"/>
  <c r="G1130" i="3" s="1"/>
  <c r="G1128" i="3"/>
  <c r="G1126" i="3"/>
  <c r="G1124" i="3"/>
  <c r="G1119" i="3"/>
  <c r="G1118" i="3" s="1"/>
  <c r="G1110" i="3"/>
  <c r="G1109" i="3" s="1"/>
  <c r="G1107" i="3"/>
  <c r="G1105" i="3"/>
  <c r="G1098" i="3"/>
  <c r="G1097" i="3" s="1"/>
  <c r="G1096" i="3" s="1"/>
  <c r="G1094" i="3"/>
  <c r="G1093" i="3" s="1"/>
  <c r="G1091" i="3"/>
  <c r="G1090" i="3" s="1"/>
  <c r="G1088" i="3"/>
  <c r="G1087" i="3" s="1"/>
  <c r="G1085" i="3"/>
  <c r="G1084" i="3" s="1"/>
  <c r="G1082" i="3"/>
  <c r="G1081" i="3" s="1"/>
  <c r="G1079" i="3"/>
  <c r="G1078" i="3" s="1"/>
  <c r="G1076" i="3"/>
  <c r="G1075" i="3" s="1"/>
  <c r="G1067" i="3"/>
  <c r="G1066" i="3" s="1"/>
  <c r="G1061" i="3"/>
  <c r="G1060" i="3" s="1"/>
  <c r="G1059" i="3" s="1"/>
  <c r="G1057" i="3"/>
  <c r="G1056" i="3" s="1"/>
  <c r="G1046" i="3"/>
  <c r="G1045" i="3" s="1"/>
  <c r="G1043" i="3"/>
  <c r="G1041" i="3"/>
  <c r="G1039" i="3"/>
  <c r="G1035" i="3"/>
  <c r="G1034" i="3" s="1"/>
  <c r="G1032" i="3"/>
  <c r="G1031" i="3" s="1"/>
  <c r="G1013" i="3"/>
  <c r="G1012" i="3" s="1"/>
  <c r="G1011" i="3" s="1"/>
  <c r="G1010" i="3" s="1"/>
  <c r="G1009" i="3" s="1"/>
  <c r="G1006" i="3"/>
  <c r="G1005" i="3" s="1"/>
  <c r="G1004" i="3" s="1"/>
  <c r="G1003" i="3" s="1"/>
  <c r="G1002" i="3" s="1"/>
  <c r="G1001" i="3" s="1"/>
  <c r="G998" i="3"/>
  <c r="G997" i="3" s="1"/>
  <c r="G996" i="3" s="1"/>
  <c r="G994" i="3"/>
  <c r="G993" i="3" s="1"/>
  <c r="G992" i="3" s="1"/>
  <c r="G991" i="3" s="1"/>
  <c r="G987" i="3"/>
  <c r="G986" i="3" s="1"/>
  <c r="G985" i="3" s="1"/>
  <c r="G978" i="3"/>
  <c r="G977" i="3" s="1"/>
  <c r="G976" i="3" s="1"/>
  <c r="G975" i="3" s="1"/>
  <c r="G973" i="3"/>
  <c r="G971" i="3"/>
  <c r="G960" i="3"/>
  <c r="G959" i="3" s="1"/>
  <c r="G958" i="3" s="1"/>
  <c r="G957" i="3" s="1"/>
  <c r="G956" i="3" s="1"/>
  <c r="G948" i="3"/>
  <c r="G946" i="3"/>
  <c r="G943" i="3"/>
  <c r="G941" i="3"/>
  <c r="G938" i="3"/>
  <c r="G936" i="3"/>
  <c r="G934" i="3"/>
  <c r="G930" i="3"/>
  <c r="G929" i="3" s="1"/>
  <c r="G927" i="3"/>
  <c r="G925" i="3"/>
  <c r="G918" i="3"/>
  <c r="G917" i="3" s="1"/>
  <c r="G915" i="3"/>
  <c r="G914" i="3" s="1"/>
  <c r="G909" i="3"/>
  <c r="G908" i="3" s="1"/>
  <c r="G906" i="3"/>
  <c r="G905" i="3" s="1"/>
  <c r="G900" i="3"/>
  <c r="G899" i="3" s="1"/>
  <c r="G897" i="3"/>
  <c r="G896" i="3" s="1"/>
  <c r="G894" i="3"/>
  <c r="G893" i="3" s="1"/>
  <c r="G888" i="3"/>
  <c r="G887" i="3" s="1"/>
  <c r="G886" i="3" s="1"/>
  <c r="G882" i="3"/>
  <c r="G881" i="3" s="1"/>
  <c r="G880" i="3" s="1"/>
  <c r="G878" i="3"/>
  <c r="G877" i="3" s="1"/>
  <c r="G875" i="3"/>
  <c r="G873" i="3"/>
  <c r="G866" i="3"/>
  <c r="G865" i="3" s="1"/>
  <c r="G864" i="3" s="1"/>
  <c r="G863" i="3" s="1"/>
  <c r="G857" i="3"/>
  <c r="G856" i="3" s="1"/>
  <c r="G855" i="3" s="1"/>
  <c r="G853" i="3"/>
  <c r="G852" i="3" s="1"/>
  <c r="G851" i="3" s="1"/>
  <c r="G846" i="3"/>
  <c r="G845" i="3" s="1"/>
  <c r="G843" i="3"/>
  <c r="G841" i="3"/>
  <c r="G839" i="3"/>
  <c r="G828" i="3"/>
  <c r="G827" i="3" s="1"/>
  <c r="G826" i="3" s="1"/>
  <c r="G824" i="3"/>
  <c r="G823" i="3" s="1"/>
  <c r="G822" i="3" s="1"/>
  <c r="G817" i="3"/>
  <c r="G816" i="3" s="1"/>
  <c r="G814" i="3"/>
  <c r="G813" i="3" s="1"/>
  <c r="G811" i="3"/>
  <c r="G810" i="3" s="1"/>
  <c r="G808" i="3"/>
  <c r="G807" i="3" s="1"/>
  <c r="G801" i="3"/>
  <c r="G800" i="3" s="1"/>
  <c r="G799" i="3" s="1"/>
  <c r="G797" i="3"/>
  <c r="G796" i="3" s="1"/>
  <c r="G795" i="3" s="1"/>
  <c r="G793" i="3"/>
  <c r="G792" i="3" s="1"/>
  <c r="G791" i="3" s="1"/>
  <c r="G790" i="3" s="1"/>
  <c r="G787" i="3"/>
  <c r="G786" i="3" s="1"/>
  <c r="G784" i="3"/>
  <c r="G783" i="3" s="1"/>
  <c r="G778" i="3"/>
  <c r="G777" i="3" s="1"/>
  <c r="G775" i="3"/>
  <c r="G774" i="3" s="1"/>
  <c r="G772" i="3"/>
  <c r="G770" i="3"/>
  <c r="G768" i="3"/>
  <c r="G765" i="3"/>
  <c r="G764" i="3" s="1"/>
  <c r="G759" i="3"/>
  <c r="G758" i="3" s="1"/>
  <c r="G752" i="3"/>
  <c r="G751" i="3" s="1"/>
  <c r="G749" i="3"/>
  <c r="G747" i="3"/>
  <c r="G745" i="3"/>
  <c r="G734" i="3"/>
  <c r="G733" i="3" s="1"/>
  <c r="G732" i="3" s="1"/>
  <c r="G730" i="3"/>
  <c r="G729" i="3" s="1"/>
  <c r="G728" i="3" s="1"/>
  <c r="G726" i="3"/>
  <c r="G725" i="3" s="1"/>
  <c r="G724" i="3" s="1"/>
  <c r="G722" i="3"/>
  <c r="G721" i="3" s="1"/>
  <c r="G719" i="3"/>
  <c r="G718" i="3" s="1"/>
  <c r="G715" i="3"/>
  <c r="G714" i="3" s="1"/>
  <c r="G712" i="3"/>
  <c r="G711" i="3" s="1"/>
  <c r="G698" i="3"/>
  <c r="G697" i="3" s="1"/>
  <c r="G692" i="3"/>
  <c r="G691" i="3" s="1"/>
  <c r="G689" i="3"/>
  <c r="G687" i="3"/>
  <c r="G685" i="3"/>
  <c r="G682" i="3"/>
  <c r="G681" i="3" s="1"/>
  <c r="G679" i="3"/>
  <c r="G678" i="3" s="1"/>
  <c r="G676" i="3"/>
  <c r="G674" i="3"/>
  <c r="G671" i="3"/>
  <c r="G670" i="3" s="1"/>
  <c r="G668" i="3"/>
  <c r="G666" i="3"/>
  <c r="G664" i="3"/>
  <c r="G661" i="3"/>
  <c r="G660" i="3" s="1"/>
  <c r="G647" i="3"/>
  <c r="G646" i="3" s="1"/>
  <c r="G645" i="3" s="1"/>
  <c r="G644" i="3" s="1"/>
  <c r="G643" i="3" s="1"/>
  <c r="G642" i="3" s="1"/>
  <c r="G639" i="3"/>
  <c r="G637" i="3"/>
  <c r="G631" i="3"/>
  <c r="G630" i="3" s="1"/>
  <c r="G628" i="3"/>
  <c r="G627" i="3" s="1"/>
  <c r="G621" i="3"/>
  <c r="G619" i="3"/>
  <c r="G617" i="3"/>
  <c r="G608" i="3"/>
  <c r="G607" i="3" s="1"/>
  <c r="G602" i="3"/>
  <c r="G601" i="3" s="1"/>
  <c r="G600" i="3" s="1"/>
  <c r="G587" i="3"/>
  <c r="G586" i="3" s="1"/>
  <c r="G584" i="3"/>
  <c r="G583" i="3" s="1"/>
  <c r="G561" i="3"/>
  <c r="G560" i="3" s="1"/>
  <c r="G558" i="3"/>
  <c r="G557" i="3" s="1"/>
  <c r="G552" i="3"/>
  <c r="G551" i="3" s="1"/>
  <c r="G549" i="3"/>
  <c r="G547" i="3"/>
  <c r="G542" i="3"/>
  <c r="G541" i="3" s="1"/>
  <c r="G534" i="3"/>
  <c r="G532" i="3"/>
  <c r="G529" i="3"/>
  <c r="G527" i="3"/>
  <c r="G521" i="3"/>
  <c r="G520" i="3" s="1"/>
  <c r="G519" i="3" s="1"/>
  <c r="G515" i="3"/>
  <c r="G514" i="3" s="1"/>
  <c r="G513" i="3" s="1"/>
  <c r="G508" i="3"/>
  <c r="G507" i="3" s="1"/>
  <c r="G502" i="3"/>
  <c r="G501" i="3" s="1"/>
  <c r="G496" i="3"/>
  <c r="G495" i="3" s="1"/>
  <c r="G489" i="3"/>
  <c r="G487" i="3"/>
  <c r="G478" i="3"/>
  <c r="G477" i="3" s="1"/>
  <c r="G476" i="3" s="1"/>
  <c r="G475" i="3" s="1"/>
  <c r="G455" i="3"/>
  <c r="G454" i="3" s="1"/>
  <c r="G452" i="3"/>
  <c r="G451" i="3" s="1"/>
  <c r="G449" i="3"/>
  <c r="G448" i="3" s="1"/>
  <c r="G442" i="3"/>
  <c r="G441" i="3" s="1"/>
  <c r="G439" i="3"/>
  <c r="G438" i="3" s="1"/>
  <c r="G436" i="3"/>
  <c r="G435" i="3" s="1"/>
  <c r="G433" i="3"/>
  <c r="G432" i="3" s="1"/>
  <c r="G430" i="3"/>
  <c r="G428" i="3"/>
  <c r="G426" i="3"/>
  <c r="G415" i="3"/>
  <c r="G414" i="3" s="1"/>
  <c r="G413" i="3" s="1"/>
  <c r="G409" i="3"/>
  <c r="G408" i="3" s="1"/>
  <c r="G407" i="3" s="1"/>
  <c r="G406" i="3" s="1"/>
  <c r="G404" i="3"/>
  <c r="G403" i="3" s="1"/>
  <c r="G401" i="3"/>
  <c r="G400" i="3" s="1"/>
  <c r="G398" i="3"/>
  <c r="G397" i="3" s="1"/>
  <c r="G395" i="3"/>
  <c r="G394" i="3" s="1"/>
  <c r="G393" i="3"/>
  <c r="G392" i="3" s="1"/>
  <c r="G391" i="3" s="1"/>
  <c r="G385" i="3"/>
  <c r="G384" i="3" s="1"/>
  <c r="G383" i="3" s="1"/>
  <c r="G382" i="3" s="1"/>
  <c r="G380" i="3"/>
  <c r="G379" i="3" s="1"/>
  <c r="G377" i="3"/>
  <c r="G376" i="3" s="1"/>
  <c r="G374" i="3"/>
  <c r="G373" i="3" s="1"/>
  <c r="G371" i="3"/>
  <c r="G370" i="3" s="1"/>
  <c r="G368" i="3"/>
  <c r="G367" i="3" s="1"/>
  <c r="G365" i="3"/>
  <c r="G364" i="3" s="1"/>
  <c r="G362" i="3"/>
  <c r="G361" i="3" s="1"/>
  <c r="G359" i="3"/>
  <c r="G357" i="3"/>
  <c r="G350" i="3"/>
  <c r="G349" i="3" s="1"/>
  <c r="G348" i="3" s="1"/>
  <c r="G342" i="3"/>
  <c r="G341" i="3" s="1"/>
  <c r="G339" i="3"/>
  <c r="G338" i="3" s="1"/>
  <c r="G337" i="3" s="1"/>
  <c r="G335" i="3"/>
  <c r="G334" i="3" s="1"/>
  <c r="G332" i="3"/>
  <c r="G331" i="3" s="1"/>
  <c r="G326" i="3"/>
  <c r="G325" i="3" s="1"/>
  <c r="G323" i="3"/>
  <c r="G322" i="3" s="1"/>
  <c r="G317" i="3"/>
  <c r="G316" i="3" s="1"/>
  <c r="G314" i="3"/>
  <c r="G313" i="3" s="1"/>
  <c r="G308" i="3"/>
  <c r="G307" i="3" s="1"/>
  <c r="G306" i="3" s="1"/>
  <c r="G304" i="3"/>
  <c r="G303" i="3" s="1"/>
  <c r="G298" i="3"/>
  <c r="G297" i="3" s="1"/>
  <c r="G292" i="3"/>
  <c r="G291" i="3" s="1"/>
  <c r="G290" i="3" s="1"/>
  <c r="G289" i="3" s="1"/>
  <c r="G286" i="3"/>
  <c r="G285" i="3" s="1"/>
  <c r="G284" i="3" s="1"/>
  <c r="G280" i="3"/>
  <c r="G279" i="3" s="1"/>
  <c r="G277" i="3"/>
  <c r="G276" i="3" s="1"/>
  <c r="G274" i="3"/>
  <c r="G273" i="3" s="1"/>
  <c r="G271" i="3"/>
  <c r="G270" i="3" s="1"/>
  <c r="G268" i="3"/>
  <c r="G267" i="3" s="1"/>
  <c r="G265" i="3"/>
  <c r="G264" i="3" s="1"/>
  <c r="G262" i="3"/>
  <c r="G261" i="3" s="1"/>
  <c r="G259" i="3"/>
  <c r="G258" i="3" s="1"/>
  <c r="G252" i="3"/>
  <c r="G251" i="3" s="1"/>
  <c r="G250" i="3" s="1"/>
  <c r="G245" i="3"/>
  <c r="G244" i="3" s="1"/>
  <c r="G243" i="3" s="1"/>
  <c r="G238" i="3"/>
  <c r="G237" i="3" s="1"/>
  <c r="G236" i="3" s="1"/>
  <c r="G234" i="3"/>
  <c r="G233" i="3" s="1"/>
  <c r="G231" i="3"/>
  <c r="G230" i="3" s="1"/>
  <c r="G225" i="3"/>
  <c r="G224" i="3" s="1"/>
  <c r="G223" i="3" s="1"/>
  <c r="G211" i="3"/>
  <c r="G209" i="3"/>
  <c r="G206" i="3"/>
  <c r="G205" i="3" s="1"/>
  <c r="G200" i="3"/>
  <c r="G199" i="3" s="1"/>
  <c r="G197" i="3"/>
  <c r="G196" i="3" s="1"/>
  <c r="G194" i="3"/>
  <c r="G193" i="3" s="1"/>
  <c r="G188" i="3"/>
  <c r="G187" i="3" s="1"/>
  <c r="G185" i="3"/>
  <c r="G184" i="3" s="1"/>
  <c r="G182" i="3"/>
  <c r="G181" i="3" s="1"/>
  <c r="G172" i="3"/>
  <c r="G168" i="3"/>
  <c r="G167" i="3" s="1"/>
  <c r="G165" i="3"/>
  <c r="G163" i="3"/>
  <c r="G155" i="3"/>
  <c r="G154" i="3" s="1"/>
  <c r="G153" i="3" s="1"/>
  <c r="G151" i="3"/>
  <c r="G150" i="3" s="1"/>
  <c r="G148" i="3"/>
  <c r="G147" i="3" s="1"/>
  <c r="G145" i="3"/>
  <c r="G144" i="3" s="1"/>
  <c r="G142" i="3"/>
  <c r="G141" i="3" s="1"/>
  <c r="G135" i="3"/>
  <c r="G134" i="3" s="1"/>
  <c r="G132" i="3"/>
  <c r="G130" i="3"/>
  <c r="G127" i="3"/>
  <c r="G125" i="3"/>
  <c r="G119" i="3"/>
  <c r="G118" i="3" s="1"/>
  <c r="G116" i="3"/>
  <c r="G115" i="3" s="1"/>
  <c r="G113" i="3"/>
  <c r="G111" i="3"/>
  <c r="G105" i="3"/>
  <c r="G103" i="3"/>
  <c r="G101" i="3"/>
  <c r="G98" i="3"/>
  <c r="G95" i="3"/>
  <c r="G94" i="3" s="1"/>
  <c r="G89" i="3"/>
  <c r="G88" i="3" s="1"/>
  <c r="G86" i="3"/>
  <c r="G85" i="3" s="1"/>
  <c r="G79" i="3"/>
  <c r="G78" i="3" s="1"/>
  <c r="G77" i="3" s="1"/>
  <c r="G72" i="3"/>
  <c r="G71" i="3" s="1"/>
  <c r="G70" i="3" s="1"/>
  <c r="G69" i="3" s="1"/>
  <c r="G67" i="3"/>
  <c r="G66" i="3" s="1"/>
  <c r="G64" i="3"/>
  <c r="G62" i="3"/>
  <c r="G60" i="3"/>
  <c r="G55" i="3"/>
  <c r="G54" i="3" s="1"/>
  <c r="G50" i="3"/>
  <c r="G49" i="3" s="1"/>
  <c r="G48" i="3" s="1"/>
  <c r="G46" i="3"/>
  <c r="G44" i="3"/>
  <c r="G38" i="3"/>
  <c r="G36" i="3"/>
  <c r="G29" i="3"/>
  <c r="G28" i="3" s="1"/>
  <c r="G26" i="3"/>
  <c r="G25" i="3" s="1"/>
  <c r="G23" i="3"/>
  <c r="G21" i="3"/>
  <c r="G19" i="3"/>
  <c r="F1076" i="3"/>
  <c r="F1075" i="3" s="1"/>
  <c r="F620" i="3"/>
  <c r="F534" i="3"/>
  <c r="F1254" i="3"/>
  <c r="F1223" i="3"/>
  <c r="F801" i="3"/>
  <c r="F800" i="3" s="1"/>
  <c r="F799" i="3" s="1"/>
  <c r="F775" i="3"/>
  <c r="F774" i="3" s="1"/>
  <c r="F768" i="3"/>
  <c r="F770" i="3"/>
  <c r="F722" i="3"/>
  <c r="F721" i="3" s="1"/>
  <c r="F698" i="3"/>
  <c r="F697" i="3" s="1"/>
  <c r="F685" i="3"/>
  <c r="F687" i="3"/>
  <c r="F689" i="3"/>
  <c r="F415" i="3"/>
  <c r="F413" i="3" s="1"/>
  <c r="F411" i="3" s="1"/>
  <c r="G257" i="3" l="1"/>
  <c r="G494" i="3"/>
  <c r="G983" i="3"/>
  <c r="G984" i="3"/>
  <c r="G511" i="3"/>
  <c r="G512" i="3"/>
  <c r="G1211" i="3"/>
  <c r="G1210" i="3" s="1"/>
  <c r="G248" i="3"/>
  <c r="G247" i="3" s="1"/>
  <c r="G249" i="3"/>
  <c r="G1074" i="3"/>
  <c r="G1073" i="3" s="1"/>
  <c r="G803" i="3"/>
  <c r="G663" i="3"/>
  <c r="G312" i="3"/>
  <c r="G717" i="3"/>
  <c r="G97" i="3"/>
  <c r="G93" i="3" s="1"/>
  <c r="G606" i="3"/>
  <c r="G605" i="3" s="1"/>
  <c r="G604" i="3" s="1"/>
  <c r="G1030" i="3"/>
  <c r="G884" i="3"/>
  <c r="G885" i="3"/>
  <c r="G598" i="3"/>
  <c r="G597" i="3" s="1"/>
  <c r="G596" i="3" s="1"/>
  <c r="G599" i="3"/>
  <c r="G517" i="3"/>
  <c r="G518" i="3"/>
  <c r="G411" i="3"/>
  <c r="G412" i="3"/>
  <c r="G346" i="3"/>
  <c r="G345" i="3" s="1"/>
  <c r="G347" i="3"/>
  <c r="G282" i="3"/>
  <c r="G283" i="3"/>
  <c r="G241" i="3"/>
  <c r="G240" i="3" s="1"/>
  <c r="G242" i="3"/>
  <c r="G221" i="3"/>
  <c r="G222" i="3"/>
  <c r="G75" i="3"/>
  <c r="G74" i="3" s="1"/>
  <c r="G76" i="3"/>
  <c r="G53" i="3"/>
  <c r="G52" i="3" s="1"/>
  <c r="G1264" i="3"/>
  <c r="G872" i="3"/>
  <c r="G871" i="3" s="1"/>
  <c r="G870" i="3" s="1"/>
  <c r="G869" i="3" s="1"/>
  <c r="G1289" i="3"/>
  <c r="G1302" i="3"/>
  <c r="G162" i="3"/>
  <c r="G161" i="3" s="1"/>
  <c r="G43" i="3"/>
  <c r="G330" i="3"/>
  <c r="G1230" i="3"/>
  <c r="G945" i="3"/>
  <c r="G1225" i="3"/>
  <c r="G171" i="3"/>
  <c r="G170" i="3" s="1"/>
  <c r="G744" i="3"/>
  <c r="G1284" i="3"/>
  <c r="G1297" i="3"/>
  <c r="G767" i="3"/>
  <c r="G1364" i="3"/>
  <c r="G59" i="3"/>
  <c r="G58" i="3" s="1"/>
  <c r="G57" i="3" s="1"/>
  <c r="G110" i="3"/>
  <c r="G636" i="3"/>
  <c r="G635" i="3" s="1"/>
  <c r="G673" i="3"/>
  <c r="G1165" i="3"/>
  <c r="G1186" i="3"/>
  <c r="G1185" i="3" s="1"/>
  <c r="G1184" i="3" s="1"/>
  <c r="G1377" i="3"/>
  <c r="G1376" i="3" s="1"/>
  <c r="G18" i="3"/>
  <c r="G17" i="3" s="1"/>
  <c r="G16" i="3" s="1"/>
  <c r="G531" i="3"/>
  <c r="G1219" i="3"/>
  <c r="G1350" i="3"/>
  <c r="G1386" i="3"/>
  <c r="G1385" i="3" s="1"/>
  <c r="G124" i="3"/>
  <c r="G526" i="3"/>
  <c r="G525" i="3" s="1"/>
  <c r="G1152" i="3"/>
  <c r="G1307" i="3"/>
  <c r="G1320" i="3"/>
  <c r="G1319" i="3" s="1"/>
  <c r="G1318" i="3" s="1"/>
  <c r="G425" i="3"/>
  <c r="G421" i="3" s="1"/>
  <c r="G546" i="3"/>
  <c r="G540" i="3" s="1"/>
  <c r="G710" i="3"/>
  <c r="G940" i="3"/>
  <c r="G1055" i="3"/>
  <c r="G1054" i="3" s="1"/>
  <c r="G1359" i="3"/>
  <c r="G129" i="3"/>
  <c r="G356" i="3"/>
  <c r="G355" i="3" s="1"/>
  <c r="G616" i="3"/>
  <c r="G615" i="3" s="1"/>
  <c r="G924" i="3"/>
  <c r="G923" i="3" s="1"/>
  <c r="G922" i="3" s="1"/>
  <c r="G208" i="3"/>
  <c r="G229" i="3"/>
  <c r="G447" i="3"/>
  <c r="G446" i="3" s="1"/>
  <c r="G445" i="3" s="1"/>
  <c r="G444" i="3" s="1"/>
  <c r="G486" i="3"/>
  <c r="G684" i="3"/>
  <c r="G838" i="3"/>
  <c r="G892" i="3"/>
  <c r="G970" i="3"/>
  <c r="G1123" i="3"/>
  <c r="G1122" i="3" s="1"/>
  <c r="G1121" i="3" s="1"/>
  <c r="G1134" i="3"/>
  <c r="G1133" i="3" s="1"/>
  <c r="G1177" i="3"/>
  <c r="G1245" i="3"/>
  <c r="G1259" i="3"/>
  <c r="G1274" i="3"/>
  <c r="G1397" i="3"/>
  <c r="G904" i="3"/>
  <c r="G626" i="3"/>
  <c r="G137" i="3"/>
  <c r="G1104" i="3"/>
  <c r="G1103" i="3" s="1"/>
  <c r="G1170" i="3"/>
  <c r="G1240" i="3"/>
  <c r="G1269" i="3"/>
  <c r="G1279" i="3"/>
  <c r="G1402" i="3"/>
  <c r="G296" i="3"/>
  <c r="G35" i="3"/>
  <c r="G84" i="3"/>
  <c r="G390" i="3"/>
  <c r="G582" i="3"/>
  <c r="G913" i="3"/>
  <c r="G1142" i="3"/>
  <c r="G1141" i="3" s="1"/>
  <c r="G933" i="3"/>
  <c r="G990" i="3"/>
  <c r="G989" i="3" s="1"/>
  <c r="G1038" i="3"/>
  <c r="G1037" i="3" s="1"/>
  <c r="F684" i="3"/>
  <c r="G743" i="3" l="1"/>
  <c r="G737" i="3"/>
  <c r="G1065" i="3"/>
  <c r="G1064" i="3" s="1"/>
  <c r="G1017" i="3"/>
  <c r="G1016" i="3" s="1"/>
  <c r="G1015" i="3" s="1"/>
  <c r="G1029" i="3"/>
  <c r="G388" i="3"/>
  <c r="G387" i="3" s="1"/>
  <c r="G389" i="3"/>
  <c r="G1349" i="3"/>
  <c r="G1343" i="3" s="1"/>
  <c r="G1218" i="3"/>
  <c r="G1209" i="3"/>
  <c r="G1208" i="3" s="1"/>
  <c r="G1164" i="3"/>
  <c r="G1157" i="3" s="1"/>
  <c r="G1151" i="3"/>
  <c r="G1150" i="3" s="1"/>
  <c r="G1149" i="3" s="1"/>
  <c r="G109" i="3"/>
  <c r="G108" i="3" s="1"/>
  <c r="G932" i="3"/>
  <c r="G921" i="3" s="1"/>
  <c r="G659" i="3"/>
  <c r="G658" i="3" s="1"/>
  <c r="G180" i="3"/>
  <c r="G1383" i="3"/>
  <c r="G1384" i="3"/>
  <c r="G1313" i="3"/>
  <c r="G1312" i="3" s="1"/>
  <c r="G1296" i="3" s="1"/>
  <c r="G1295" i="3" s="1"/>
  <c r="G1294" i="3" s="1"/>
  <c r="G969" i="3"/>
  <c r="G967" i="3" s="1"/>
  <c r="G968" i="3"/>
  <c r="G911" i="3"/>
  <c r="G912" i="3"/>
  <c r="G902" i="3"/>
  <c r="G903" i="3"/>
  <c r="G890" i="3"/>
  <c r="G891" i="3"/>
  <c r="G837" i="3"/>
  <c r="G633" i="3"/>
  <c r="G634" i="3"/>
  <c r="G34" i="3"/>
  <c r="G32" i="3" s="1"/>
  <c r="G31" i="3" s="1"/>
  <c r="G624" i="3"/>
  <c r="G625" i="3"/>
  <c r="G613" i="3"/>
  <c r="G612" i="3" s="1"/>
  <c r="G614" i="3"/>
  <c r="G485" i="3"/>
  <c r="G484" i="3" s="1"/>
  <c r="G580" i="3"/>
  <c r="G579" i="3" s="1"/>
  <c r="G578" i="3" s="1"/>
  <c r="G581" i="3"/>
  <c r="G538" i="3"/>
  <c r="G537" i="3" s="1"/>
  <c r="G536" i="3" s="1"/>
  <c r="G539" i="3"/>
  <c r="G492" i="3"/>
  <c r="G493" i="3"/>
  <c r="G419" i="3"/>
  <c r="G418" i="3" s="1"/>
  <c r="G417" i="3" s="1"/>
  <c r="G420" i="3"/>
  <c r="G353" i="3"/>
  <c r="G352" i="3" s="1"/>
  <c r="G354" i="3"/>
  <c r="G328" i="3"/>
  <c r="G329" i="3"/>
  <c r="G310" i="3"/>
  <c r="G311" i="3"/>
  <c r="G294" i="3"/>
  <c r="G295" i="3"/>
  <c r="G255" i="3"/>
  <c r="G254" i="3" s="1"/>
  <c r="G256" i="3"/>
  <c r="G159" i="3"/>
  <c r="G158" i="3" s="1"/>
  <c r="G160" i="3"/>
  <c r="G227" i="3"/>
  <c r="G220" i="3" s="1"/>
  <c r="G228" i="3"/>
  <c r="G91" i="3"/>
  <c r="G92" i="3"/>
  <c r="G82" i="3"/>
  <c r="G83" i="3"/>
  <c r="G1396" i="3"/>
  <c r="G982" i="3"/>
  <c r="G981" i="3" s="1"/>
  <c r="G1258" i="3"/>
  <c r="G652" i="3" l="1"/>
  <c r="G651" i="3" s="1"/>
  <c r="G1217" i="3"/>
  <c r="G1216" i="3" s="1"/>
  <c r="G178" i="3"/>
  <c r="G177" i="3" s="1"/>
  <c r="G157" i="3" s="1"/>
  <c r="G179" i="3"/>
  <c r="G836" i="3"/>
  <c r="G835" i="3" s="1"/>
  <c r="G1063" i="3"/>
  <c r="G1000" i="3" s="1"/>
  <c r="G868" i="3"/>
  <c r="G1394" i="3"/>
  <c r="G1342" i="3" s="1"/>
  <c r="G1395" i="3"/>
  <c r="G920" i="3"/>
  <c r="G623" i="3"/>
  <c r="G611" i="3" s="1"/>
  <c r="G610" i="3" s="1"/>
  <c r="G33" i="3"/>
  <c r="G483" i="3"/>
  <c r="G482" i="3" s="1"/>
  <c r="G344" i="3"/>
  <c r="G523" i="3"/>
  <c r="G510" i="3" s="1"/>
  <c r="G524" i="3"/>
  <c r="G288" i="3"/>
  <c r="G213" i="3" s="1"/>
  <c r="G107" i="3"/>
  <c r="G81" i="3" s="1"/>
  <c r="G15" i="3" s="1"/>
  <c r="G736" i="3"/>
  <c r="G481" i="3" l="1"/>
  <c r="G1215" i="3"/>
  <c r="G14" i="3"/>
  <c r="G650" i="3"/>
  <c r="F102" i="3"/>
  <c r="F90" i="3"/>
  <c r="F87" i="3"/>
  <c r="G1207" i="3" l="1"/>
  <c r="G1191" i="3" s="1"/>
  <c r="G641" i="3"/>
  <c r="F39" i="3"/>
  <c r="G13" i="3" l="1"/>
  <c r="F1205" i="3"/>
  <c r="F1204" i="3" s="1"/>
  <c r="F1203" i="3" s="1"/>
  <c r="F1201" i="3" s="1"/>
  <c r="F1200" i="3" s="1"/>
  <c r="F1199" i="3" s="1"/>
  <c r="F1131" i="3"/>
  <c r="F1130" i="3" s="1"/>
  <c r="F1400" i="3" l="1"/>
  <c r="F909" i="3" l="1"/>
  <c r="F908" i="3" s="1"/>
  <c r="F930" i="3"/>
  <c r="F929" i="3" s="1"/>
  <c r="F927" i="3"/>
  <c r="F925" i="3"/>
  <c r="F924" i="3" l="1"/>
  <c r="F923" i="3" s="1"/>
  <c r="F866" i="3"/>
  <c r="F865" i="3" s="1"/>
  <c r="F864" i="3" s="1"/>
  <c r="F863" i="3" s="1"/>
  <c r="F857" i="3"/>
  <c r="F856" i="3" s="1"/>
  <c r="F855" i="3" s="1"/>
  <c r="F759" i="3"/>
  <c r="F758" i="3" s="1"/>
  <c r="F734" i="3"/>
  <c r="F733" i="3" s="1"/>
  <c r="F732" i="3" s="1"/>
  <c r="F409" i="3"/>
  <c r="F408" i="3" s="1"/>
  <c r="F407" i="3" s="1"/>
  <c r="F406" i="3" s="1"/>
  <c r="F679" i="3"/>
  <c r="F678" i="3" s="1"/>
  <c r="F182" i="3"/>
  <c r="F181" i="3" s="1"/>
  <c r="F79" i="3"/>
  <c r="F841" i="3" l="1"/>
  <c r="F726" i="3" l="1"/>
  <c r="F725" i="3" s="1"/>
  <c r="F724" i="3" s="1"/>
  <c r="F1353" i="3" l="1"/>
  <c r="F1365" i="3" l="1"/>
  <c r="F393" i="3" l="1"/>
  <c r="F262" i="3" l="1"/>
  <c r="F1110" i="3" l="1"/>
  <c r="F1109" i="3" s="1"/>
  <c r="F1079" i="3"/>
  <c r="F1078" i="3" s="1"/>
  <c r="F1067" i="3"/>
  <c r="F1066" i="3" s="1"/>
  <c r="F973" i="3" l="1"/>
  <c r="F1035" i="3"/>
  <c r="F1034" i="3" s="1"/>
  <c r="F487" i="3"/>
  <c r="F317" i="3"/>
  <c r="F316" i="3" s="1"/>
  <c r="F268" i="3" l="1"/>
  <c r="F267" i="3" s="1"/>
  <c r="F225" i="3"/>
  <c r="F224" i="3" s="1"/>
  <c r="F223" i="3" s="1"/>
  <c r="F221" i="3" s="1"/>
  <c r="F200" i="3" l="1"/>
  <c r="F199" i="3" s="1"/>
  <c r="F119" i="3"/>
  <c r="F118" i="3" s="1"/>
  <c r="F98" i="3"/>
  <c r="F155" i="3" l="1"/>
  <c r="F154" i="3" s="1"/>
  <c r="F153" i="3" s="1"/>
  <c r="F135" i="3" l="1"/>
  <c r="F134" i="3" s="1"/>
  <c r="F359" i="3"/>
  <c r="F778" i="3" l="1"/>
  <c r="F777" i="3" s="1"/>
  <c r="F1367" i="3" l="1"/>
  <c r="F1364" i="3" s="1"/>
  <c r="F1323" i="3" l="1"/>
  <c r="F1321" i="3"/>
  <c r="F1320" i="3" l="1"/>
  <c r="F1300" i="3" l="1"/>
  <c r="F1298" i="3"/>
  <c r="F1297" i="3" l="1"/>
  <c r="F558" i="3" l="1"/>
  <c r="F557" i="3" s="1"/>
  <c r="F151" i="3" l="1"/>
  <c r="F150" i="3" s="1"/>
  <c r="F365" i="3" l="1"/>
  <c r="F364" i="3" s="1"/>
  <c r="F793" i="3" l="1"/>
  <c r="F792" i="3" s="1"/>
  <c r="F817" i="3" l="1"/>
  <c r="F816" i="3" s="1"/>
  <c r="F452" i="3" l="1"/>
  <c r="F451" i="3" s="1"/>
  <c r="F1155" i="3" l="1"/>
  <c r="F532" i="3"/>
  <c r="F531" i="3" s="1"/>
  <c r="F602" i="3"/>
  <c r="F601" i="3" s="1"/>
  <c r="F600" i="3" s="1"/>
  <c r="F598" i="3" s="1"/>
  <c r="F597" i="3" s="1"/>
  <c r="F1360" i="3"/>
  <c r="F1316" i="3"/>
  <c r="F1315" i="3" s="1"/>
  <c r="F502" i="3"/>
  <c r="F501" i="3" s="1"/>
  <c r="F1189" i="3"/>
  <c r="F1173" i="3"/>
  <c r="F1175" i="3"/>
  <c r="F1135" i="3"/>
  <c r="F1139" i="3"/>
  <c r="F664" i="3"/>
  <c r="F392" i="3"/>
  <c r="F391" i="3" s="1"/>
  <c r="F332" i="3"/>
  <c r="F331" i="3" s="1"/>
  <c r="F362" i="3" l="1"/>
  <c r="F361" i="3" s="1"/>
  <c r="F1032" i="3"/>
  <c r="F404" i="3"/>
  <c r="F403" i="3" s="1"/>
  <c r="F797" i="3"/>
  <c r="F796" i="3" s="1"/>
  <c r="F795" i="3" s="1"/>
  <c r="F715" i="3"/>
  <c r="F714" i="3" s="1"/>
  <c r="F712" i="3"/>
  <c r="F711" i="3" s="1"/>
  <c r="F787" i="3"/>
  <c r="F786" i="3" s="1"/>
  <c r="F784" i="3"/>
  <c r="F783" i="3" s="1"/>
  <c r="F1031" i="3" l="1"/>
  <c r="F710" i="3"/>
  <c r="F941" i="3"/>
  <c r="F1030" i="3" l="1"/>
  <c r="F455" i="3"/>
  <c r="F454" i="3" s="1"/>
  <c r="F44" i="3" l="1"/>
  <c r="F46" i="3"/>
  <c r="F380" i="3"/>
  <c r="F379" i="3" s="1"/>
  <c r="F1222" i="3"/>
  <c r="F772" i="3"/>
  <c r="F767" i="3" s="1"/>
  <c r="F682" i="3"/>
  <c r="F681" i="3" s="1"/>
  <c r="F43" i="3" l="1"/>
  <c r="F608" i="3"/>
  <c r="F607" i="3" s="1"/>
  <c r="F606" i="3" s="1"/>
  <c r="F605" i="3" s="1"/>
  <c r="F604" i="3" s="1"/>
  <c r="F371" i="3"/>
  <c r="F370" i="3" s="1"/>
  <c r="F280" i="3"/>
  <c r="F279" i="3" s="1"/>
  <c r="F1094" i="3"/>
  <c r="F1093" i="3" s="1"/>
  <c r="F1098" i="3"/>
  <c r="F1097" i="3" s="1"/>
  <c r="F1096" i="3" s="1"/>
  <c r="F292" i="3"/>
  <c r="F291" i="3" s="1"/>
  <c r="F290" i="3" s="1"/>
  <c r="F289" i="3" s="1"/>
  <c r="F1013" i="3"/>
  <c r="F1012" i="3" s="1"/>
  <c r="F1011" i="3" s="1"/>
  <c r="F1010" i="3" s="1"/>
  <c r="F1009" i="3" s="1"/>
  <c r="F508" i="3"/>
  <c r="F507" i="3" s="1"/>
  <c r="F789" i="3" l="1"/>
  <c r="F342" i="3" l="1"/>
  <c r="F341" i="3" s="1"/>
  <c r="F692" i="3" l="1"/>
  <c r="F691" i="3" s="1"/>
  <c r="F765" i="3"/>
  <c r="F764" i="3" s="1"/>
  <c r="W30" i="4" l="1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F30" i="4"/>
  <c r="E30" i="4"/>
  <c r="D30" i="4"/>
  <c r="C30" i="4"/>
  <c r="B30" i="4"/>
  <c r="A30" i="4"/>
  <c r="G30" i="4"/>
  <c r="I13" i="4"/>
  <c r="H13" i="4"/>
  <c r="G13" i="4"/>
  <c r="F13" i="4"/>
  <c r="E13" i="4"/>
  <c r="D13" i="4"/>
  <c r="C13" i="4"/>
  <c r="B13" i="4"/>
  <c r="F15" i="4" l="1"/>
  <c r="X30" i="4"/>
  <c r="A13" i="4"/>
  <c r="F1231" i="3"/>
  <c r="F1233" i="3"/>
  <c r="F1238" i="3"/>
  <c r="F1241" i="3"/>
  <c r="F1243" i="3"/>
  <c r="F1246" i="3"/>
  <c r="F1248" i="3"/>
  <c r="F1251" i="3"/>
  <c r="F1250" i="3" s="1"/>
  <c r="F1265" i="3"/>
  <c r="F1267" i="3"/>
  <c r="F1270" i="3"/>
  <c r="F1272" i="3"/>
  <c r="F1275" i="3"/>
  <c r="F1277" i="3"/>
  <c r="F1280" i="3"/>
  <c r="F1282" i="3"/>
  <c r="F1285" i="3"/>
  <c r="F1287" i="3"/>
  <c r="F1290" i="3"/>
  <c r="F1292" i="3"/>
  <c r="F1303" i="3"/>
  <c r="F1305" i="3"/>
  <c r="F1308" i="3"/>
  <c r="F1310" i="3"/>
  <c r="F1329" i="3"/>
  <c r="F1328" i="3" s="1"/>
  <c r="F1334" i="3"/>
  <c r="F1333" i="3" s="1"/>
  <c r="F1337" i="3"/>
  <c r="F1336" i="3" s="1"/>
  <c r="F1220" i="3"/>
  <c r="F1219" i="3" s="1"/>
  <c r="F1226" i="3"/>
  <c r="F1228" i="3"/>
  <c r="F1260" i="3"/>
  <c r="F1262" i="3"/>
  <c r="F1351" i="3"/>
  <c r="F1350" i="3" s="1"/>
  <c r="F1357" i="3"/>
  <c r="F1356" i="3" s="1"/>
  <c r="F1362" i="3"/>
  <c r="F1359" i="3" s="1"/>
  <c r="F1370" i="3"/>
  <c r="F1369" i="3" s="1"/>
  <c r="F1374" i="3"/>
  <c r="F1373" i="3" s="1"/>
  <c r="F1372" i="3" s="1"/>
  <c r="F1378" i="3"/>
  <c r="F1380" i="3"/>
  <c r="F1387" i="3"/>
  <c r="F1389" i="3"/>
  <c r="F1392" i="3"/>
  <c r="F1391" i="3" s="1"/>
  <c r="F1403" i="3"/>
  <c r="F1405" i="3"/>
  <c r="F1407" i="3"/>
  <c r="F1213" i="3"/>
  <c r="F1212" i="3" s="1"/>
  <c r="F1211" i="3" s="1"/>
  <c r="F1209" i="3" s="1"/>
  <c r="F1208" i="3" s="1"/>
  <c r="F1137" i="3"/>
  <c r="F1134" i="3" s="1"/>
  <c r="F1046" i="3"/>
  <c r="F1045" i="3" s="1"/>
  <c r="F1088" i="3"/>
  <c r="F1087" i="3" s="1"/>
  <c r="F1162" i="3"/>
  <c r="F1161" i="3" s="1"/>
  <c r="F1160" i="3" s="1"/>
  <c r="F1159" i="3" s="1"/>
  <c r="F1158" i="3" s="1"/>
  <c r="F1182" i="3"/>
  <c r="F1180" i="3"/>
  <c r="F1178" i="3"/>
  <c r="F1171" i="3"/>
  <c r="F1170" i="3" s="1"/>
  <c r="F1166" i="3"/>
  <c r="F1168" i="3"/>
  <c r="F1153" i="3"/>
  <c r="F1147" i="3"/>
  <c r="F1145" i="3"/>
  <c r="F1143" i="3"/>
  <c r="F1124" i="3"/>
  <c r="F1126" i="3"/>
  <c r="F1128" i="3"/>
  <c r="F1319" i="3" l="1"/>
  <c r="F1314" i="3" s="1"/>
  <c r="F1313" i="3" s="1"/>
  <c r="F1312" i="3" s="1"/>
  <c r="F1152" i="3"/>
  <c r="F1151" i="3" s="1"/>
  <c r="F1150" i="3" s="1"/>
  <c r="F1149" i="3" s="1"/>
  <c r="F1259" i="3"/>
  <c r="F1386" i="3"/>
  <c r="F1385" i="3" s="1"/>
  <c r="F1383" i="3" s="1"/>
  <c r="F1240" i="3"/>
  <c r="F1245" i="3"/>
  <c r="F1377" i="3"/>
  <c r="F1376" i="3" s="1"/>
  <c r="F1302" i="3"/>
  <c r="F1284" i="3"/>
  <c r="F1274" i="3"/>
  <c r="F1264" i="3"/>
  <c r="F1133" i="3"/>
  <c r="F1225" i="3"/>
  <c r="F1307" i="3"/>
  <c r="F1289" i="3"/>
  <c r="F1279" i="3"/>
  <c r="F1269" i="3"/>
  <c r="F1230" i="3"/>
  <c r="F1402" i="3"/>
  <c r="F1165" i="3"/>
  <c r="F1177" i="3"/>
  <c r="F1142" i="3"/>
  <c r="F1141" i="3" s="1"/>
  <c r="F1123" i="3"/>
  <c r="F1105" i="3"/>
  <c r="F1107" i="3"/>
  <c r="F1057" i="3"/>
  <c r="F1056" i="3" s="1"/>
  <c r="F1061" i="3"/>
  <c r="F1060" i="3" s="1"/>
  <c r="F1119" i="3"/>
  <c r="F1118" i="3" s="1"/>
  <c r="F1085" i="3"/>
  <c r="F1084" i="3" s="1"/>
  <c r="F1091" i="3"/>
  <c r="F1090" i="3" s="1"/>
  <c r="F1082" i="3"/>
  <c r="F1081" i="3" s="1"/>
  <c r="F1043" i="3"/>
  <c r="F1041" i="3"/>
  <c r="F1039" i="3"/>
  <c r="F994" i="3"/>
  <c r="F993" i="3" s="1"/>
  <c r="F992" i="3" s="1"/>
  <c r="F998" i="3"/>
  <c r="F997" i="3" s="1"/>
  <c r="F996" i="3" s="1"/>
  <c r="F987" i="3"/>
  <c r="F986" i="3" s="1"/>
  <c r="F985" i="3" s="1"/>
  <c r="F983" i="3" s="1"/>
  <c r="F979" i="3"/>
  <c r="F978" i="3" s="1"/>
  <c r="F977" i="3" s="1"/>
  <c r="F976" i="3" s="1"/>
  <c r="F975" i="3" s="1"/>
  <c r="F946" i="3"/>
  <c r="F948" i="3"/>
  <c r="F943" i="3"/>
  <c r="F934" i="3"/>
  <c r="F936" i="3"/>
  <c r="F938" i="3"/>
  <c r="F960" i="3"/>
  <c r="F915" i="3"/>
  <c r="F914" i="3" s="1"/>
  <c r="F918" i="3"/>
  <c r="F917" i="3" s="1"/>
  <c r="F906" i="3"/>
  <c r="F905" i="3" s="1"/>
  <c r="F888" i="3"/>
  <c r="F887" i="3" s="1"/>
  <c r="F882" i="3"/>
  <c r="F881" i="3" s="1"/>
  <c r="F880" i="3" s="1"/>
  <c r="F873" i="3"/>
  <c r="F875" i="3"/>
  <c r="F878" i="3"/>
  <c r="F877" i="3" s="1"/>
  <c r="F853" i="3"/>
  <c r="F852" i="3" s="1"/>
  <c r="F851" i="3" s="1"/>
  <c r="F846" i="3"/>
  <c r="F845" i="3" s="1"/>
  <c r="F843" i="3"/>
  <c r="F839" i="3"/>
  <c r="F828" i="3"/>
  <c r="F827" i="3" s="1"/>
  <c r="F824" i="3"/>
  <c r="F823" i="3" s="1"/>
  <c r="F814" i="3"/>
  <c r="F813" i="3" s="1"/>
  <c r="F811" i="3"/>
  <c r="F810" i="3" s="1"/>
  <c r="F808" i="3"/>
  <c r="F807" i="3" s="1"/>
  <c r="F752" i="3"/>
  <c r="F754" i="3"/>
  <c r="F745" i="3"/>
  <c r="F747" i="3"/>
  <c r="F749" i="3"/>
  <c r="F730" i="3"/>
  <c r="F729" i="3" s="1"/>
  <c r="F728" i="3" s="1"/>
  <c r="F719" i="3"/>
  <c r="F718" i="3" s="1"/>
  <c r="F674" i="3"/>
  <c r="F676" i="3"/>
  <c r="F671" i="3"/>
  <c r="F670" i="3" s="1"/>
  <c r="F666" i="3"/>
  <c r="F668" i="3"/>
  <c r="F661" i="3"/>
  <c r="F660" i="3" s="1"/>
  <c r="F628" i="3"/>
  <c r="F627" i="3" s="1"/>
  <c r="F631" i="3"/>
  <c r="F630" i="3" s="1"/>
  <c r="F584" i="3"/>
  <c r="F583" i="3" s="1"/>
  <c r="F587" i="3"/>
  <c r="F586" i="3" s="1"/>
  <c r="F561" i="3"/>
  <c r="F560" i="3" s="1"/>
  <c r="F552" i="3"/>
  <c r="F551" i="3" s="1"/>
  <c r="F549" i="3"/>
  <c r="F547" i="3"/>
  <c r="F542" i="3"/>
  <c r="F541" i="3" s="1"/>
  <c r="F521" i="3"/>
  <c r="F520" i="3" s="1"/>
  <c r="F519" i="3" s="1"/>
  <c r="F517" i="3" s="1"/>
  <c r="F489" i="3"/>
  <c r="F479" i="3"/>
  <c r="F478" i="3" s="1"/>
  <c r="F477" i="3" s="1"/>
  <c r="F476" i="3" s="1"/>
  <c r="F475" i="3" s="1"/>
  <c r="F900" i="3"/>
  <c r="F899" i="3" s="1"/>
  <c r="F897" i="3"/>
  <c r="F896" i="3" s="1"/>
  <c r="F894" i="3"/>
  <c r="F893" i="3" s="1"/>
  <c r="F449" i="3"/>
  <c r="F448" i="3" s="1"/>
  <c r="F433" i="3"/>
  <c r="F432" i="3" s="1"/>
  <c r="F436" i="3"/>
  <c r="F435" i="3" s="1"/>
  <c r="F439" i="3"/>
  <c r="F438" i="3" s="1"/>
  <c r="F442" i="3"/>
  <c r="F441" i="3" s="1"/>
  <c r="F428" i="3"/>
  <c r="F430" i="3"/>
  <c r="F426" i="3"/>
  <c r="F401" i="3"/>
  <c r="F400" i="3" s="1"/>
  <c r="F398" i="3"/>
  <c r="F397" i="3" s="1"/>
  <c r="F395" i="3"/>
  <c r="F394" i="3" s="1"/>
  <c r="F496" i="3"/>
  <c r="F495" i="3" s="1"/>
  <c r="F494" i="3" s="1"/>
  <c r="F492" i="3" s="1"/>
  <c r="F385" i="3"/>
  <c r="F384" i="3" s="1"/>
  <c r="F383" i="3" s="1"/>
  <c r="F382" i="3" s="1"/>
  <c r="F377" i="3"/>
  <c r="F376" i="3" s="1"/>
  <c r="F374" i="3"/>
  <c r="F373" i="3" s="1"/>
  <c r="F368" i="3"/>
  <c r="F367" i="3" s="1"/>
  <c r="F357" i="3"/>
  <c r="F356" i="3" s="1"/>
  <c r="F350" i="3"/>
  <c r="F349" i="3" s="1"/>
  <c r="F348" i="3" s="1"/>
  <c r="F346" i="3" s="1"/>
  <c r="F345" i="3" s="1"/>
  <c r="F339" i="3"/>
  <c r="F338" i="3" s="1"/>
  <c r="F335" i="3"/>
  <c r="F334" i="3" s="1"/>
  <c r="F314" i="3"/>
  <c r="F313" i="3" s="1"/>
  <c r="F323" i="3"/>
  <c r="F322" i="3" s="1"/>
  <c r="F326" i="3"/>
  <c r="F325" i="3" s="1"/>
  <c r="F304" i="3"/>
  <c r="F303" i="3" s="1"/>
  <c r="F298" i="3"/>
  <c r="F308" i="3"/>
  <c r="F307" i="3" s="1"/>
  <c r="F306" i="3" s="1"/>
  <c r="F286" i="3"/>
  <c r="F285" i="3" s="1"/>
  <c r="F284" i="3" s="1"/>
  <c r="F282" i="3" s="1"/>
  <c r="F277" i="3"/>
  <c r="F276" i="3" s="1"/>
  <c r="F274" i="3"/>
  <c r="F273" i="3" s="1"/>
  <c r="F271" i="3"/>
  <c r="F270" i="3" s="1"/>
  <c r="F265" i="3"/>
  <c r="F264" i="3" s="1"/>
  <c r="F261" i="3"/>
  <c r="F259" i="3"/>
  <c r="F258" i="3" s="1"/>
  <c r="F252" i="3"/>
  <c r="F251" i="3" s="1"/>
  <c r="F250" i="3" s="1"/>
  <c r="F248" i="3" s="1"/>
  <c r="F247" i="3" s="1"/>
  <c r="F245" i="3"/>
  <c r="F244" i="3" s="1"/>
  <c r="F243" i="3" s="1"/>
  <c r="F241" i="3" s="1"/>
  <c r="F240" i="3" s="1"/>
  <c r="F238" i="3"/>
  <c r="F237" i="3" s="1"/>
  <c r="F236" i="3" s="1"/>
  <c r="F234" i="3"/>
  <c r="F233" i="3" s="1"/>
  <c r="F231" i="3"/>
  <c r="F230" i="3" s="1"/>
  <c r="F168" i="3"/>
  <c r="F167" i="3" s="1"/>
  <c r="F172" i="3"/>
  <c r="F206" i="3"/>
  <c r="F205" i="3" s="1"/>
  <c r="F197" i="3"/>
  <c r="F196" i="3" s="1"/>
  <c r="F194" i="3"/>
  <c r="F193" i="3" s="1"/>
  <c r="F190" i="3" s="1"/>
  <c r="F188" i="3"/>
  <c r="F187" i="3" s="1"/>
  <c r="F185" i="3"/>
  <c r="F184" i="3" s="1"/>
  <c r="F211" i="3"/>
  <c r="F209" i="3"/>
  <c r="F886" i="3" l="1"/>
  <c r="F884" i="3" s="1"/>
  <c r="F803" i="3"/>
  <c r="F717" i="3"/>
  <c r="F751" i="3"/>
  <c r="F838" i="3"/>
  <c r="F933" i="3"/>
  <c r="F1122" i="3"/>
  <c r="F1121" i="3" s="1"/>
  <c r="F663" i="3"/>
  <c r="F904" i="3"/>
  <c r="F902" i="3" s="1"/>
  <c r="F673" i="3"/>
  <c r="F486" i="3"/>
  <c r="F485" i="3" s="1"/>
  <c r="F483" i="3" s="1"/>
  <c r="F482" i="3" s="1"/>
  <c r="F312" i="3"/>
  <c r="F310" i="3" s="1"/>
  <c r="F257" i="3"/>
  <c r="F255" i="3" s="1"/>
  <c r="F254" i="3" s="1"/>
  <c r="F1349" i="3"/>
  <c r="F1343" i="3" s="1"/>
  <c r="F546" i="3"/>
  <c r="F540" i="3" s="1"/>
  <c r="F355" i="3"/>
  <c r="F353" i="3" s="1"/>
  <c r="F352" i="3" s="1"/>
  <c r="F447" i="3"/>
  <c r="F446" i="3" s="1"/>
  <c r="F445" i="3" s="1"/>
  <c r="F444" i="3" s="1"/>
  <c r="F390" i="3"/>
  <c r="F388" i="3" s="1"/>
  <c r="F387" i="3" s="1"/>
  <c r="F330" i="3"/>
  <c r="F328" i="3" s="1"/>
  <c r="F1258" i="3"/>
  <c r="F872" i="3"/>
  <c r="F871" i="3" s="1"/>
  <c r="F870" i="3" s="1"/>
  <c r="F869" i="3" s="1"/>
  <c r="F337" i="3"/>
  <c r="F1055" i="3"/>
  <c r="F1054" i="3" s="1"/>
  <c r="F1164" i="3"/>
  <c r="F940" i="3"/>
  <c r="F945" i="3"/>
  <c r="F1104" i="3"/>
  <c r="F1038" i="3"/>
  <c r="F1037" i="3" s="1"/>
  <c r="F990" i="3"/>
  <c r="F989" i="3" s="1"/>
  <c r="F913" i="3"/>
  <c r="F911" i="3" s="1"/>
  <c r="F959" i="3"/>
  <c r="F744" i="3"/>
  <c r="F626" i="3"/>
  <c r="F624" i="3" s="1"/>
  <c r="F582" i="3"/>
  <c r="F580" i="3" s="1"/>
  <c r="F579" i="3" s="1"/>
  <c r="F578" i="3" s="1"/>
  <c r="F425" i="3"/>
  <c r="F421" i="3" s="1"/>
  <c r="F892" i="3"/>
  <c r="F890" i="3" s="1"/>
  <c r="F171" i="3"/>
  <c r="F208" i="3"/>
  <c r="F180" i="3" s="1"/>
  <c r="F229" i="3"/>
  <c r="F227" i="3" s="1"/>
  <c r="F220" i="3" s="1"/>
  <c r="F55" i="3"/>
  <c r="F54" i="3" s="1"/>
  <c r="F53" i="3" s="1"/>
  <c r="F52" i="3" s="1"/>
  <c r="F127" i="3"/>
  <c r="F125" i="3"/>
  <c r="F1398" i="3"/>
  <c r="F1397" i="3" s="1"/>
  <c r="F1396" i="3" s="1"/>
  <c r="F1394" i="3" s="1"/>
  <c r="F1187" i="3"/>
  <c r="F971" i="3"/>
  <c r="F621" i="3"/>
  <c r="F619" i="3"/>
  <c r="F617" i="3"/>
  <c r="F527" i="3"/>
  <c r="F529" i="3"/>
  <c r="F165" i="3"/>
  <c r="F163" i="3"/>
  <c r="F148" i="3"/>
  <c r="F147" i="3" s="1"/>
  <c r="F145" i="3"/>
  <c r="F144" i="3" s="1"/>
  <c r="F142" i="3"/>
  <c r="F141" i="3" s="1"/>
  <c r="F139" i="3"/>
  <c r="F138" i="3" s="1"/>
  <c r="F132" i="3"/>
  <c r="F130" i="3"/>
  <c r="F116" i="3"/>
  <c r="F115" i="3" s="1"/>
  <c r="F113" i="3"/>
  <c r="F111" i="3"/>
  <c r="F1197" i="3"/>
  <c r="F1196" i="3" s="1"/>
  <c r="F1195" i="3" s="1"/>
  <c r="F1194" i="3" s="1"/>
  <c r="F1193" i="3" s="1"/>
  <c r="F1192" i="3" s="1"/>
  <c r="F1006" i="3"/>
  <c r="F1005" i="3" s="1"/>
  <c r="F1004" i="3" s="1"/>
  <c r="F1003" i="3" s="1"/>
  <c r="F1002" i="3" s="1"/>
  <c r="F1001" i="3" s="1"/>
  <c r="F647" i="3"/>
  <c r="F646" i="3" s="1"/>
  <c r="F645" i="3" s="1"/>
  <c r="F644" i="3" s="1"/>
  <c r="F643" i="3" s="1"/>
  <c r="F642" i="3" s="1"/>
  <c r="F639" i="3"/>
  <c r="F637" i="3"/>
  <c r="F101" i="3"/>
  <c r="F103" i="3"/>
  <c r="F515" i="3"/>
  <c r="F514" i="3" s="1"/>
  <c r="F513" i="3" s="1"/>
  <c r="F511" i="3" s="1"/>
  <c r="F105" i="3"/>
  <c r="F95" i="3"/>
  <c r="F94" i="3" s="1"/>
  <c r="F86" i="3"/>
  <c r="F85" i="3" s="1"/>
  <c r="F89" i="3"/>
  <c r="F88" i="3" s="1"/>
  <c r="F78" i="3"/>
  <c r="F77" i="3" s="1"/>
  <c r="F75" i="3" s="1"/>
  <c r="F74" i="3" s="1"/>
  <c r="F72" i="3"/>
  <c r="F71" i="3" s="1"/>
  <c r="F70" i="3" s="1"/>
  <c r="F69" i="3" s="1"/>
  <c r="F62" i="3"/>
  <c r="F60" i="3"/>
  <c r="F64" i="3"/>
  <c r="F67" i="3"/>
  <c r="F66" i="3" s="1"/>
  <c r="F50" i="3"/>
  <c r="F49" i="3" s="1"/>
  <c r="F48" i="3" s="1"/>
  <c r="F38" i="3"/>
  <c r="F36" i="3"/>
  <c r="F29" i="3"/>
  <c r="F28" i="3" s="1"/>
  <c r="F26" i="3"/>
  <c r="F25" i="3" s="1"/>
  <c r="F23" i="3"/>
  <c r="F21" i="3"/>
  <c r="F19" i="3"/>
  <c r="F1342" i="3" l="1"/>
  <c r="F826" i="3"/>
  <c r="F743" i="3"/>
  <c r="F1218" i="3"/>
  <c r="F1216" i="3" s="1"/>
  <c r="F956" i="3"/>
  <c r="F958" i="3"/>
  <c r="F932" i="3"/>
  <c r="F982" i="3"/>
  <c r="F981" i="3" s="1"/>
  <c r="F837" i="3"/>
  <c r="F836" i="3" s="1"/>
  <c r="F835" i="3" s="1"/>
  <c r="F970" i="3"/>
  <c r="F969" i="3" s="1"/>
  <c r="F967" i="3" s="1"/>
  <c r="F419" i="3"/>
  <c r="F418" i="3" s="1"/>
  <c r="F417" i="3" s="1"/>
  <c r="F1103" i="3"/>
  <c r="F178" i="3"/>
  <c r="F177" i="3" s="1"/>
  <c r="F137" i="3"/>
  <c r="F1296" i="3"/>
  <c r="F1295" i="3" s="1"/>
  <c r="F1294" i="3" s="1"/>
  <c r="F1186" i="3"/>
  <c r="F1185" i="3" s="1"/>
  <c r="F1184" i="3" s="1"/>
  <c r="F1157" i="3" s="1"/>
  <c r="F1074" i="3"/>
  <c r="F868" i="3"/>
  <c r="F110" i="3"/>
  <c r="F129" i="3"/>
  <c r="F124" i="3"/>
  <c r="F344" i="3"/>
  <c r="F162" i="3"/>
  <c r="F161" i="3" s="1"/>
  <c r="F159" i="3" s="1"/>
  <c r="F158" i="3" s="1"/>
  <c r="F616" i="3"/>
  <c r="F615" i="3" s="1"/>
  <c r="F613" i="3" s="1"/>
  <c r="F612" i="3" s="1"/>
  <c r="F526" i="3"/>
  <c r="F525" i="3" s="1"/>
  <c r="F523" i="3" s="1"/>
  <c r="F35" i="3"/>
  <c r="F636" i="3"/>
  <c r="F635" i="3" s="1"/>
  <c r="F633" i="3" s="1"/>
  <c r="F623" i="3" s="1"/>
  <c r="F59" i="3"/>
  <c r="F18" i="3"/>
  <c r="F17" i="3" s="1"/>
  <c r="F16" i="3" s="1"/>
  <c r="F97" i="3"/>
  <c r="F93" i="3" s="1"/>
  <c r="F91" i="3" s="1"/>
  <c r="F84" i="3"/>
  <c r="F82" i="3" s="1"/>
  <c r="F921" i="3" l="1"/>
  <c r="F920" i="3" s="1"/>
  <c r="F737" i="3"/>
  <c r="F736" i="3" s="1"/>
  <c r="F1065" i="3"/>
  <c r="F1064" i="3" s="1"/>
  <c r="F1063" i="3" s="1"/>
  <c r="F109" i="3"/>
  <c r="F107" i="3" s="1"/>
  <c r="F81" i="3" s="1"/>
  <c r="F157" i="3"/>
  <c r="F1215" i="3"/>
  <c r="F1207" i="3" s="1"/>
  <c r="F1191" i="3" s="1"/>
  <c r="F1017" i="3"/>
  <c r="F1016" i="3" s="1"/>
  <c r="F1015" i="3" s="1"/>
  <c r="F659" i="3"/>
  <c r="F34" i="3"/>
  <c r="F32" i="3" s="1"/>
  <c r="F31" i="3" s="1"/>
  <c r="F58" i="3"/>
  <c r="F57" i="3" s="1"/>
  <c r="F611" i="3"/>
  <c r="F610" i="3" s="1"/>
  <c r="F510" i="3"/>
  <c r="F481" i="3" s="1"/>
  <c r="F297" i="3"/>
  <c r="F296" i="3" s="1"/>
  <c r="F294" i="3" s="1"/>
  <c r="F538" i="3"/>
  <c r="F537" i="3" s="1"/>
  <c r="F536" i="3" s="1"/>
  <c r="F652" i="3" l="1"/>
  <c r="F651" i="3" s="1"/>
  <c r="F650" i="3" s="1"/>
  <c r="F1000" i="3"/>
  <c r="F15" i="3"/>
  <c r="F288" i="3"/>
  <c r="F213" i="3" s="1"/>
  <c r="F641" i="3" l="1"/>
  <c r="F14" i="3"/>
  <c r="F13" i="3" l="1"/>
</calcChain>
</file>

<file path=xl/sharedStrings.xml><?xml version="1.0" encoding="utf-8"?>
<sst xmlns="http://schemas.openxmlformats.org/spreadsheetml/2006/main" count="6772" uniqueCount="950">
  <si>
    <t>Наименование показателя</t>
  </si>
  <si>
    <t>040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</si>
  <si>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</si>
  <si>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</si>
  <si>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</si>
  <si>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</si>
  <si>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</si>
  <si>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</si>
  <si>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</si>
  <si>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</si>
  <si>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  "Центральный аппарат"</t>
  </si>
  <si>
    <t>8100000400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</si>
  <si>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</si>
  <si>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</si>
  <si>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</si>
  <si>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</si>
  <si>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</si>
  <si>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</si>
  <si>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</si>
  <si>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</si>
  <si>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</si>
  <si>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</si>
  <si>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</si>
  <si>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</si>
  <si>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"Председатель представительного органа"</t>
  </si>
  <si>
    <t xml:space="preserve">                "Депутаты представительного органа муниципального образования"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</si>
  <si>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</si>
  <si>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</si>
  <si>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</si>
  <si>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6800100400</t>
  </si>
  <si>
    <t xml:space="preserve">                "Софинансирование содержания эксплуатации атракционов"</t>
  </si>
  <si>
    <t>6800100500</t>
  </si>
  <si>
    <t xml:space="preserve">                "Осуществление регионального государственного надзора в области технического сосотояния и эксплуатации аттракционов и осуществление государственной регистрации атракционов"</t>
  </si>
  <si>
    <t>6800101000</t>
  </si>
  <si>
    <t xml:space="preserve">          Обеспечение деятельности главы администрации</t>
  </si>
  <si>
    <t xml:space="preserve">                "Глава местной администрации (исполнительно-распорядительного органа муниципального образования)"</t>
  </si>
  <si>
    <t xml:space="preserve">        Судебная система</t>
  </si>
  <si>
    <t>0105</t>
  </si>
  <si>
    <t xml:space="preserve">          Непрограммные расходы Федеральных и областных органов исполнительной власти</t>
  </si>
  <si>
    <t xml:space="preserve">    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</si>
  <si>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</si>
  <si>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</si>
  <si>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контрольного органа муниципального образования</t>
  </si>
  <si>
    <t>8300000400</t>
  </si>
  <si>
    <t xml:space="preserve">                "Руководитель контрольно-счетной палаты муниципального образования и его заместители"</t>
  </si>
  <si>
    <t xml:space="preserve">        Резервные фонды</t>
  </si>
  <si>
    <t>0111</t>
  </si>
  <si>
    <t xml:space="preserve">                "Резервные фонды местных администраций"</t>
  </si>
  <si>
    <t xml:space="preserve">  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</si>
  <si>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</si>
  <si>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</si>
  <si>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</si>
  <si>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"Укрепление материально-технической базы МО МР "Боровский район", повышения уровня информационного обеспечения и решение вопросов информационной безопасности"</t>
  </si>
  <si>
    <t xml:space="preserve">                "Укрепление материально-технической базы"</t>
  </si>
  <si>
    <t xml:space="preserve">                "Информационное обеспечение"</t>
  </si>
  <si>
    <t xml:space="preserve">          Муниципальная программа "Кадровая политика муниципального образования муниципального района "Боровский район"</t>
  </si>
  <si>
    <t>0800000000</t>
  </si>
  <si>
    <t xml:space="preserve">              Основное мероприятие "Повышение социальной защиты и привлекательности службы в органах местного самоуправления"</t>
  </si>
  <si>
    <t>0800100000</t>
  </si>
  <si>
    <t xml:space="preserve">                  Межбюджетные трансферты</t>
  </si>
  <si>
    <t>500</t>
  </si>
  <si>
    <t xml:space="preserve">                    Иные межбюджетные трансферты</t>
  </si>
  <si>
    <t>540</t>
  </si>
  <si>
    <t xml:space="preserve">                "Кадровый потенциал учреждений и повышение заинтерисованности муниципальных служащих в качестве оказываемых услуг населению"</t>
  </si>
  <si>
    <t>0800100750</t>
  </si>
  <si>
    <t xml:space="preserve">                  Социальное обеспечение и иные выплаты населению</t>
  </si>
  <si>
    <t>300</t>
  </si>
  <si>
    <t xml:space="preserve">                    Иные выплаты населению</t>
  </si>
  <si>
    <t>360</t>
  </si>
  <si>
    <t xml:space="preserve">                "Средства, передаваемые для компенсации дополнительных расходов, возникших в результате решений, принятых органами власти другого уровня"</t>
  </si>
  <si>
    <t xml:space="preserve">                "Софинансирование содержания архивного отдела"</t>
  </si>
  <si>
    <t xml:space="preserve">                "Погашение кредиторской задолженности"</t>
  </si>
  <si>
    <t xml:space="preserve">                "Выполнение других обязательств государства"</t>
  </si>
  <si>
    <t>6800100920</t>
  </si>
  <si>
    <t xml:space="preserve">                "Развитие общественной инфраструктуры муниципальных образований, основанное на местных инициативах"</t>
  </si>
  <si>
    <t xml:space="preserve">                "Реализация приоритетных проектов развития общественной инфраструктуры муниципальных образований"</t>
  </si>
  <si>
    <t>6800200721</t>
  </si>
  <si>
    <t xml:space="preserve">                "Резерв на обеспечение сбалансированности бюджета муниципального образования"</t>
  </si>
  <si>
    <t xml:space="preserve">                "Выравнивание бюджетной обеспеченности, сбалансированности бюджетов поселений Боровского района"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</si>
  <si>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</si>
  <si>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</si>
  <si>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</si>
  <si>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</si>
  <si>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        "Софинансирование отдела ЗАГС"</t>
  </si>
  <si>
    <t xml:space="preserve">                "Обеспечение переданных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книг)"</t>
  </si>
  <si>
    <t>0309</t>
  </si>
  <si>
    <t xml:space="preserve">  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</si>
  <si>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 xml:space="preserve">                "Развертывание системы обеспечения вызовов экстренных оперативных служб через единый номер "112"</t>
  </si>
  <si>
    <t xml:space="preserve">                "Предупреждение и ликвидация чрезвычайных ситуаций"</t>
  </si>
  <si>
    <t xml:space="preserve">                "Переданные полномочия на предупреждение и ликвидацию чрезвычайных ситуаций"</t>
  </si>
  <si>
    <t xml:space="preserve">                "Мероприятия гражданской обороны"</t>
  </si>
  <si>
    <t>0900109030</t>
  </si>
  <si>
    <t xml:space="preserve">                "Информационная безопасность"</t>
  </si>
  <si>
    <t xml:space="preserve">                "Расходы на обеспечение деятельности ЕДДС"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</si>
  <si>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</si>
  <si>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</si>
  <si>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</si>
  <si>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</si>
  <si>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"Развитие сельского хозяйства муниципального образования муниципального района "Боровский район"</t>
  </si>
  <si>
    <t xml:space="preserve">                "Проведение конкурсов, выставки-ярмарки"</t>
  </si>
  <si>
    <t xml:space="preserve">                "Поддержка личных подсобных хозяйств по производству сельскохозяйственной продукции"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</si>
  <si>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</si>
  <si>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</si>
  <si>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Водное хозяйство</t>
  </si>
  <si>
    <t>0406</t>
  </si>
  <si>
    <t xml:space="preserve">          Муниципальная программа "Совершенствование гидротехнического сооружения на территории Боровского района Калужской области"</t>
  </si>
  <si>
    <t xml:space="preserve">                "Обеспечение содержания и эксплуатации гидротехнических сооружений"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</si>
  <si>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</si>
  <si>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</si>
  <si>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</si>
  <si>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 xml:space="preserve">        Дорожное хозяйство (дорожные фонды)</t>
  </si>
  <si>
    <t>0409</t>
  </si>
  <si>
    <t xml:space="preserve">          Муниципальная программа "Ремонт и содержание сети автомобильных дорог Боровского района"</t>
  </si>
  <si>
    <t>2400100150</t>
  </si>
  <si>
    <t xml:space="preserve">                "Содержание сети автомобильных дорог"</t>
  </si>
  <si>
    <t xml:space="preserve">                "Ремонт и капитальный ремонт сети автомобильных дорог"</t>
  </si>
  <si>
    <t xml:space="preserve">                "Содержание, ремонт и капитальный ремонт сети автомобильных дорог за счёт средств дорожного фонда"</t>
  </si>
  <si>
    <t xml:space="preserve">                "Переданные полномочия на содержание, ремонт и капитальный ремонт сети автомобильных дорог за счет средств дорожного фонда"</t>
  </si>
  <si>
    <t xml:space="preserve">                "Обеспечение финансовой устойчивости муниципальных образований Калужской области"</t>
  </si>
  <si>
    <t>24001S0250</t>
  </si>
  <si>
    <t xml:space="preserve">          Муниципальная программа "Повышение безопасности дорожного движения на территории Боровского района Калужской области"</t>
  </si>
  <si>
    <t xml:space="preserve">                "Повышение безопасности дорожного движения"</t>
  </si>
  <si>
    <t xml:space="preserve">        Другие вопросы в области национальной экономики</t>
  </si>
  <si>
    <t>0412</t>
  </si>
  <si>
    <t xml:space="preserve">                "Эффективное управление земельными ресурсами"</t>
  </si>
  <si>
    <t xml:space="preserve">                "Выполнение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зон"</t>
  </si>
  <si>
    <t>16001S7010</t>
  </si>
  <si>
    <t xml:space="preserve">                "Эффективное управление муниципальным имуществом"</t>
  </si>
  <si>
    <t xml:space="preserve">    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</si>
  <si>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 xml:space="preserve">                "Демонтаж рекламных конструкций"</t>
  </si>
  <si>
    <t>2100100970</t>
  </si>
  <si>
    <t xml:space="preserve">                "Разработка проектов изменений в документы территориального планирования, проектов планировки и межевания территории"</t>
  </si>
  <si>
    <t xml:space="preserve">    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</si>
  <si>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 xml:space="preserve">    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</si>
  <si>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 xml:space="preserve">    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</si>
  <si>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</si>
  <si>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</si>
  <si>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</si>
  <si>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</si>
  <si>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"Повышение эффективности организации жилищно-коммунального хозяйства и прочих сфер Боровского района"</t>
  </si>
  <si>
    <t xml:space="preserve">              Основное мероприятие "Улучшение качества благоустройства"</t>
  </si>
  <si>
    <t>1900100000</t>
  </si>
  <si>
    <t xml:space="preserve">                "Переданные полномочия на создание условий для жилищного строительства и содержание муниципального жилищного фонда"</t>
  </si>
  <si>
    <t xml:space="preserve">        Коммунальное хозяйство</t>
  </si>
  <si>
    <t>0502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</si>
  <si>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</si>
  <si>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</si>
  <si>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</si>
  <si>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</si>
  <si>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</si>
  <si>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</si>
  <si>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</si>
  <si>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 xml:space="preserve">                "Субсидии муниципальным образованиям на реализацию концессионных соглашений"</t>
  </si>
  <si>
    <t>19001S9090</t>
  </si>
  <si>
    <t xml:space="preserve">                "Мероприятия, направленные на энергосбережение и повышение энергоэффективности в Калужской области"</t>
  </si>
  <si>
    <t>19001S9110</t>
  </si>
  <si>
    <t xml:space="preserve">          Муниципальная программа "Устойчивое развитие сельских территорий в МО МР "Боровский район"</t>
  </si>
  <si>
    <t>2600000000</t>
  </si>
  <si>
    <t xml:space="preserve">              Основное мероприятие "Создание комфортных условий жизнедеятельности в сельской местности"</t>
  </si>
  <si>
    <t>2600100000</t>
  </si>
  <si>
    <t xml:space="preserve">                "Развитие сельских территорий"</t>
  </si>
  <si>
    <t>2600100890</t>
  </si>
  <si>
    <t xml:space="preserve">        Благоустройство</t>
  </si>
  <si>
    <t>0503</t>
  </si>
  <si>
    <t xml:space="preserve">                "Переданные полномочия на организацию ритуальных услуг и содержание мест захоронения"</t>
  </si>
  <si>
    <t xml:space="preserve">                "Переданные полномочия на организацию сбора и вывоза бытовых отходов и мусора"</t>
  </si>
  <si>
    <t>1900119051</t>
  </si>
  <si>
    <t xml:space="preserve">                "Прочие мероприятия по благоустройству"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</si>
  <si>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</si>
  <si>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</si>
  <si>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</si>
  <si>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</si>
  <si>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Муниципальная программа "Экология и охрана окружающей среды"</t>
  </si>
  <si>
    <t>1200000000</t>
  </si>
  <si>
    <t xml:space="preserve">              Основное мероприятие "Обеспечение благоприятной окружающей среды, экологической безопасности района"</t>
  </si>
  <si>
    <t>1200100000</t>
  </si>
  <si>
    <t xml:space="preserve">                "Расходы на обеспечение деятельности (оказание услуг) муниципальных учреждений"</t>
  </si>
  <si>
    <t>1200100590</t>
  </si>
  <si>
    <t xml:space="preserve">                    Расходы на выплаты персоналу казенных учреждений</t>
  </si>
  <si>
    <t>110</t>
  </si>
  <si>
    <t xml:space="preserve">                "Ликвидация несанкционированных свалок промышленных и бытовых отходов на территории района"</t>
  </si>
  <si>
    <t>1200112010</t>
  </si>
  <si>
    <t xml:space="preserve">                "Осуществление мониторинга за выбросами загрязняющих веществ в атмосферу"</t>
  </si>
  <si>
    <t>1200112020</t>
  </si>
  <si>
    <t xml:space="preserve">                "Экологическое воспитание и образование"</t>
  </si>
  <si>
    <t xml:space="preserve">                "Мероприятия в рамках улучшения экологической обстановки на территории Боровского района"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</si>
  <si>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</si>
  <si>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</si>
  <si>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</si>
  <si>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</si>
  <si>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Муниципальная программа "Патриотическое воспитание населения Боровского района"</t>
  </si>
  <si>
    <t xml:space="preserve">                "Мероприятия гражданско-патриотической направленности"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</si>
  <si>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</si>
  <si>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</si>
  <si>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</si>
  <si>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</si>
  <si>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Мероприятия в области здравоохранения</t>
  </si>
  <si>
    <t xml:space="preserve">                "Создание условий для оказания медицинской помощи населению"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</si>
  <si>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</si>
  <si>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</si>
  <si>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бюджетным учреждениям</t>
  </si>
  <si>
    <t>610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</si>
  <si>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</si>
  <si>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</si>
  <si>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</si>
  <si>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</si>
  <si>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Муниципальная программа "Развитие системы социального обслуживания населения Боровского района"</t>
  </si>
  <si>
    <t xml:space="preserve">    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</si>
  <si>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0310103010</t>
  </si>
  <si>
    <t xml:space="preserve">                    Публичные нормативные социальные выплаты гражданам</t>
  </si>
  <si>
    <t>310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</si>
  <si>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</si>
  <si>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</si>
  <si>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        "Улучшение жилищных условий граждан, проживающих в сельской местности"</t>
  </si>
  <si>
    <t>2600100880</t>
  </si>
  <si>
    <t xml:space="preserve">                "Обеспечение устойчивого развития сельских территорий"</t>
  </si>
  <si>
    <t>26001L5670</t>
  </si>
  <si>
    <t xml:space="preserve">        Другие вопросы в области социальной политики</t>
  </si>
  <si>
    <t>1006</t>
  </si>
  <si>
    <t xml:space="preserve">                "Социальные выплаты"</t>
  </si>
  <si>
    <t xml:space="preserve">    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</si>
  <si>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 xml:space="preserve">                "Улучшение состояния жилых помещений"</t>
  </si>
  <si>
    <t xml:space="preserve">                "Софинансирование отдела опеки"</t>
  </si>
  <si>
    <t xml:space="preserve">                "Организация исполнения переданных государственных полномочий"</t>
  </si>
  <si>
    <t>6800103050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</si>
  <si>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</si>
  <si>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</si>
  <si>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</si>
  <si>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</si>
  <si>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спорта"</t>
  </si>
  <si>
    <t>1300000000</t>
  </si>
  <si>
    <t xml:space="preserve">              Основное мероприятие "Организация и проведение физкультурных и спортивных мероприятий"</t>
  </si>
  <si>
    <t>1300100000</t>
  </si>
  <si>
    <t xml:space="preserve">                "Проведение физкультурных и спортивных мероприятий с участием лиц с ограниченными возможностями"</t>
  </si>
  <si>
    <t xml:space="preserve">                "Организация, проведение и участие населения в физкультурных и спортивных мероприятиях"</t>
  </si>
  <si>
    <t xml:space="preserve">                "Создание и ремонт объектов спортивной инфраструктуры"</t>
  </si>
  <si>
    <t>1300113080</t>
  </si>
  <si>
    <t xml:space="preserve">                "Организация проведения мероприятий Всероссийского физкультурно-спортивного комплекса "Готов к труду и обороне"</t>
  </si>
  <si>
    <t xml:space="preserve">        Массовый спорт</t>
  </si>
  <si>
    <t>1102</t>
  </si>
  <si>
    <t xml:space="preserve">                "Финансовое обеспечение мероприятий федеральной целевой программы "Развитие физической культуры и спорта в Российской Федерации на 2016-2020 годы"</t>
  </si>
  <si>
    <t>13001L4950</t>
  </si>
  <si>
    <t xml:space="preserve">              Федеральный проект "Спорт-норма жизни"</t>
  </si>
  <si>
    <t>130P500000</t>
  </si>
  <si>
    <t xml:space="preserve">                "Реализация федеральной целевой программы "Развитие физической культуры и спорта в Российской Федерации на 2016-2020 годы"</t>
  </si>
  <si>
    <t>130P554950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</si>
  <si>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</si>
  <si>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</si>
  <si>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</si>
  <si>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</si>
  <si>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</si>
  <si>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 xml:space="preserve">                "Мероприятия по информированию населения"</t>
  </si>
  <si>
    <t xml:space="preserve">                    Субсидии автономным учреждениям</t>
  </si>
  <si>
    <t>620</t>
  </si>
  <si>
    <t xml:space="preserve">                "Развитие муниципального телевидения и радиовещания"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</si>
  <si>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</si>
  <si>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</si>
  <si>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</si>
  <si>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</si>
  <si>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    "Процентные платежи по муниципальному долгу"</t>
  </si>
  <si>
    <t xml:space="preserve">                  Обслуживание государственного (муниципального) долга</t>
  </si>
  <si>
    <t>700</t>
  </si>
  <si>
    <t xml:space="preserve">                    Обслуживание муниципального долга</t>
  </si>
  <si>
    <t>730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</si>
  <si>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</si>
  <si>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</si>
  <si>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</si>
  <si>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</si>
  <si>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</si>
  <si>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 xml:space="preserve">                    Дотации</t>
  </si>
  <si>
    <t>510</t>
  </si>
  <si>
    <t xml:space="preserve">    отдел финансов администрации муниципального образования муниципального района "Боровский район"</t>
  </si>
  <si>
    <t>920</t>
  </si>
  <si>
    <t xml:space="preserve">    отдел образования администрации муниципального образования муниципального района "Боровский район"</t>
  </si>
  <si>
    <t>921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</si>
  <si>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</si>
  <si>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</si>
  <si>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</si>
  <si>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</si>
  <si>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    Подпрограмма "Развитие системы дошкольного образования" муниципальной программы "Развитие системы образования муниципального образования муниципального района "Боровский район"</t>
  </si>
  <si>
    <t>0210000000</t>
  </si>
  <si>
    <t xml:space="preserve">                "Создание условий для осуществления присмотра и ухода за детьми"</t>
  </si>
  <si>
    <t xml:space="preserve">                "Расходы на обеспечение деятельности муниципальных учреждений"</t>
  </si>
  <si>
    <t xml:space="preserve">                "Повышение качества образования"</t>
  </si>
  <si>
    <t>0210102042</t>
  </si>
  <si>
    <t xml:space="preserve">                Подготовка образовательных учреждений к осенне-зимнему периоду</t>
  </si>
  <si>
    <t>0210102322</t>
  </si>
  <si>
    <t>630</t>
  </si>
  <si>
    <t xml:space="preserve">              Федеральный проект "Содействие занятости женщин - создание условий дошкольного образования для детей в возрасте до трех лет"</t>
  </si>
  <si>
    <t>021P200000</t>
  </si>
  <si>
    <t xml:space="preserve">                "Создание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</si>
  <si>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021P251590</t>
  </si>
  <si>
    <t>021Р200000</t>
  </si>
  <si>
    <t>021Р251590</t>
  </si>
  <si>
    <t xml:space="preserve">                "Пропаганда здорового образа жизни"</t>
  </si>
  <si>
    <t xml:space="preserve">                "Создание безопасных условий организации образовательного процесса"</t>
  </si>
  <si>
    <t xml:space="preserve">            Подпрограмма "Развитие кадрового потенциала системы образования" муниципальной программы "Развитие системы образования муниципального образования муниципального района "Боровский район"</t>
  </si>
  <si>
    <t xml:space="preserve">              Основное мероприятие "Кадровое обеспечение системы образования"</t>
  </si>
  <si>
    <t xml:space="preserve">                "Социальная поддержка педагогических кадров, наем жилья и прочее"</t>
  </si>
  <si>
    <t>0270102152</t>
  </si>
  <si>
    <t xml:space="preserve">            Подпрограмма" Повышение энергоэффективности зданий образовательных организаций"</t>
  </si>
  <si>
    <t xml:space="preserve">        Общее образование</t>
  </si>
  <si>
    <t>0702</t>
  </si>
  <si>
    <t>0220100000</t>
  </si>
  <si>
    <t>0220102322</t>
  </si>
  <si>
    <t>0220116080</t>
  </si>
  <si>
    <t xml:space="preserve">                "Создание современной образовательной среды, обеспечивающей качество общего образования"</t>
  </si>
  <si>
    <t>02201S6113</t>
  </si>
  <si>
    <t xml:space="preserve">                "Обеспечение питанием"</t>
  </si>
  <si>
    <t xml:space="preserve">                "Развитие волонтерского (добровольческого) движения"</t>
  </si>
  <si>
    <t xml:space="preserve">        Дополнительное образование детей</t>
  </si>
  <si>
    <t>0703</t>
  </si>
  <si>
    <t xml:space="preserve">                "Организация отдыха и оздоровления детей и подростков"</t>
  </si>
  <si>
    <t>0240102182</t>
  </si>
  <si>
    <t xml:space="preserve">                    Премии и гранты</t>
  </si>
  <si>
    <t>350</t>
  </si>
  <si>
    <t xml:space="preserve">                "Выявление и поддержка одаренных детей"</t>
  </si>
  <si>
    <t xml:space="preserve">          Муниципальная программа "Содействие занятости населения Боровского района"</t>
  </si>
  <si>
    <t xml:space="preserve">                "Содействие занятости населения"</t>
  </si>
  <si>
    <t xml:space="preserve">                "Вовлечение молодежи в социальную политику"</t>
  </si>
  <si>
    <t xml:space="preserve">                "Поддержка молодежных инициатив и организация досуга молодежи"</t>
  </si>
  <si>
    <t xml:space="preserve">                "Военно-патриотическое воспитание детей"</t>
  </si>
  <si>
    <t xml:space="preserve">          Муниципальная программа "Профилактика правонарушений"</t>
  </si>
  <si>
    <t xml:space="preserve">                "Профилактика правонарушений среди несовершеннолетних и молодежи"</t>
  </si>
  <si>
    <t xml:space="preserve">          Муниципальная программа муниципального образования муниципального района "Боровский район" "Молодежь"</t>
  </si>
  <si>
    <t xml:space="preserve">        Другие вопросы в области образования</t>
  </si>
  <si>
    <t>0709</t>
  </si>
  <si>
    <t xml:space="preserve">                "Централизованная бухгалтерия"</t>
  </si>
  <si>
    <t xml:space="preserve">                "Методический кабинет"</t>
  </si>
  <si>
    <t xml:space="preserve">                "Хозяйственная группа"</t>
  </si>
  <si>
    <t xml:space="preserve">                    Стипендии</t>
  </si>
  <si>
    <t>340</t>
  </si>
  <si>
    <t xml:space="preserve">          Муниципальная программа "Обеспечение жильем молодых семей в муниципальном образовании муниципальном районе "Боровский район"</t>
  </si>
  <si>
    <t xml:space="preserve">                "Реализация мероприятий по обеспечению жильем молодых семей"</t>
  </si>
  <si>
    <t xml:space="preserve">        Охрана семьи и детства</t>
  </si>
  <si>
    <t>1004</t>
  </si>
  <si>
    <t>0210116030</t>
  </si>
  <si>
    <t xml:space="preserve">    Отдел культуры администрации муниципального образования муниципального района "Боровский район"</t>
  </si>
  <si>
    <t>922</t>
  </si>
  <si>
    <t xml:space="preserve">          Муниципальная программа "Развитие культуры, внутреннего и въездного туризма в Боровском районе"</t>
  </si>
  <si>
    <t xml:space="preserve">            Подпрограмма "Укрепление МТБ учреждений культуры Боровского района муниципальной программы "Развитие культуры, внутреннего и въездного туризма в Боровском районе"</t>
  </si>
  <si>
    <t xml:space="preserve">              Основное мероприятие "Укрепление МТБ для предоставления качественных услуг населению"</t>
  </si>
  <si>
    <t xml:space="preserve">                "Мероприятия по обеспечению безопасности подведомственных учреждений отдела культуры"</t>
  </si>
  <si>
    <t xml:space="preserve">                "Мероприятия по строительству, реконструкции текущему и капитальному ремонту учреждений культуры"</t>
  </si>
  <si>
    <t>1110111090</t>
  </si>
  <si>
    <t xml:space="preserve">                "Подготовка учреждений культуры к осенне-зимнему периоду"</t>
  </si>
  <si>
    <t>1110111320</t>
  </si>
  <si>
    <t xml:space="preserve">                "Ремонт, благоустройство территорий, укрепление и развитие материально-технической базы"</t>
  </si>
  <si>
    <t xml:space="preserve">                "Мероприятия, проводимые учреждениями культуры в рамках организации молодёжного и детского досуга"</t>
  </si>
  <si>
    <t>1120111060</t>
  </si>
  <si>
    <t xml:space="preserve">                "Мероприятия, проводимые учреждениями культуры в рамках работы с одарёнными детьми и молодёжью"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</si>
  <si>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</si>
  <si>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</si>
  <si>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</si>
  <si>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</si>
  <si>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"Обеспечение развития и укрепления материально-технической базы домов культуры в населенных пунктах с числом жителей до 50 тысяч человек"</t>
  </si>
  <si>
    <t xml:space="preserve">    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</si>
  <si>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1120111050</t>
  </si>
  <si>
    <t xml:space="preserve">              Основное мероприятие "Создание условий для развития любительского искусства"</t>
  </si>
  <si>
    <t>1150100590</t>
  </si>
  <si>
    <t xml:space="preserve">        Кинематография</t>
  </si>
  <si>
    <t>0802</t>
  </si>
  <si>
    <t xml:space="preserve">        Другие вопросы в области культуры, кинематографии</t>
  </si>
  <si>
    <t>0804</t>
  </si>
  <si>
    <t>1180100940</t>
  </si>
  <si>
    <t xml:space="preserve">                "Культурно-методическое объединение"</t>
  </si>
  <si>
    <t xml:space="preserve">    отдел социальной защиты населения администрации муниципального образования муниципального района "Боровский район"</t>
  </si>
  <si>
    <t>924</t>
  </si>
  <si>
    <t xml:space="preserve">                "Оказание социальной помощи членам общественных организаций для реабилитации их в жизни общества"</t>
  </si>
  <si>
    <t xml:space="preserve">          Муниципальная программа "Доступная среда"</t>
  </si>
  <si>
    <t xml:space="preserve">                "Оказание материальной помощи"</t>
  </si>
  <si>
    <t xml:space="preserve">        Социальное обслуживание населения</t>
  </si>
  <si>
    <t>1002</t>
  </si>
  <si>
    <t xml:space="preserve">                "Развитие социального обслуживания семьи и детей"</t>
  </si>
  <si>
    <t xml:space="preserve">    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</si>
  <si>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 xml:space="preserve">                "Осуществление деятельности по образованию патронатных семей для граждан пожилого возраста и инвалидов"</t>
  </si>
  <si>
    <t>0310103060</t>
  </si>
  <si>
    <t>0310151370</t>
  </si>
  <si>
    <t xml:space="preserve">                "Оплата жилищно-коммунальных услуг отдельным категориям граждан"</t>
  </si>
  <si>
    <t xml:space="preserve">                "Компенсация отдельным категориям граждан оплаты взноса на капитальный ремонт общего имущества в многоквартирном доме"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</si>
  <si>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</si>
  <si>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</si>
  <si>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</si>
  <si>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</si>
  <si>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</si>
  <si>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</si>
  <si>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 xml:space="preserve">    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</si>
  <si>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 xml:space="preserve">                "Обеспечение социальных выплат, пособий, компенсаций детям и семьям с детьми"</t>
  </si>
  <si>
    <t xml:space="preserve">                "Выплата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</si>
  <si>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0320152700</t>
  </si>
  <si>
    <t xml:space="preserve">                "Выплата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№ 81-ФЗ "О государственных пособиях гражданам, имеющим детей"</t>
  </si>
  <si>
    <t>0320153800</t>
  </si>
  <si>
    <t xml:space="preserve">                "Ежемесячная денежная выплата, назначаемая в случае рождения третьего ребенка или последующих детей до достижения ребенком возраста трех лет"</t>
  </si>
  <si>
    <t xml:space="preserve">                "Осуществление ежемесячной выплаты в связи с рождением (усыновлением) первого ребенка"</t>
  </si>
  <si>
    <t>032P155730</t>
  </si>
  <si>
    <t xml:space="preserve">              </t>
  </si>
  <si>
    <t>032Р100000</t>
  </si>
  <si>
    <t>032Р155730</t>
  </si>
  <si>
    <t xml:space="preserve">                "Осуществление мер социальной поддержки малообеспеченных граждан,пенсионеров и инвалидов"</t>
  </si>
  <si>
    <t xml:space="preserve">                "Проведение мероприятий для граждан пожилого возраста и инвалидов"</t>
  </si>
  <si>
    <t xml:space="preserve">                "Подписка на "Боровские известия", "Калужские губернские ведомости"</t>
  </si>
  <si>
    <t xml:space="preserve">                "Мероприятия, способствующие улучшению жизнедеятельности инвалидов и лиц с ограниченными возможностями здоровья"</t>
  </si>
  <si>
    <t>0107</t>
  </si>
  <si>
    <t>Обеспечение проведения выборов и референдумов</t>
  </si>
  <si>
    <t>"Осуществление мониторинга за сбросами загрязняющих веществ в водные объекты</t>
  </si>
  <si>
    <t xml:space="preserve">    Администрация муниципального образования муниципального района "Боровский район"</t>
  </si>
  <si>
    <t>ВСЕГО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</si>
  <si>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</si>
  <si>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</si>
  <si>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</si>
  <si>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</si>
  <si>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Раздел Подраздел</t>
  </si>
  <si>
    <t>Целевая статья расходов</t>
  </si>
  <si>
    <t>Вид расходов</t>
  </si>
  <si>
    <t>рублей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</si>
  <si>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</si>
  <si>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</si>
  <si>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</si>
  <si>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 xml:space="preserve">Предоставление гражданам субсидий  на оплату жилого помещения и коммунальных услуг </t>
  </si>
  <si>
    <t xml:space="preserve">Организация   мероприятий  при осуществлении деятельности по обращению с животными без владельцев </t>
  </si>
  <si>
    <t>Проведение Всероссийской переписи населения 2020 года</t>
  </si>
  <si>
    <t>Капитальные вложения в объекты государственной (муниципальной) собственности</t>
  </si>
  <si>
    <t>Бюджетные инвестиции</t>
  </si>
  <si>
    <t>Благоустройство</t>
  </si>
  <si>
    <t>ЖИЛИЩНО-КОММУНАЛЬНОЕ ХОЗЯЙСТВО</t>
  </si>
  <si>
    <t>08001S6233</t>
  </si>
  <si>
    <t>Повышение уровня привлекательности профессиональной деятельности в сфере архитектуры и градостроительства</t>
  </si>
  <si>
    <t>111A155193</t>
  </si>
  <si>
    <t>111A100000</t>
  </si>
  <si>
    <t>Региональный проект "Культурная среда"</t>
  </si>
  <si>
    <t>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</si>
  <si>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19001S7020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</si>
  <si>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</si>
  <si>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19001S0250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</si>
  <si>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</si>
  <si>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Создание  новых мест в общеобразовательных организациях (выкуп школы в г.Балабаново за счет средств областного бюджета)</t>
  </si>
  <si>
    <t>022Е155201</t>
  </si>
  <si>
    <t>Реализация мероприятий подпрограммы "Совершенствование и развитие сети автомобильных дорог Калужской области"</t>
  </si>
  <si>
    <t>24001S5000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</si>
  <si>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</si>
  <si>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</si>
  <si>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работы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</si>
  <si>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</si>
  <si>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</si>
  <si>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02201L3040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</si>
  <si>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</si>
  <si>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</si>
  <si>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</si>
  <si>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021P252320</t>
  </si>
  <si>
    <t>021P252321</t>
  </si>
  <si>
    <t>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</si>
  <si>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</si>
  <si>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022E250970</t>
  </si>
  <si>
    <t>022E200000</t>
  </si>
  <si>
    <t>Реализация мероприятий по созданию и содержанию мест (площадок) накопления твердых коммунальных отходов</t>
  </si>
  <si>
    <t>Закупка товаров, работи услуг для обеспечения государственных (муниципальных нужд)</t>
  </si>
  <si>
    <t>19001S2122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</si>
  <si>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</si>
  <si>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Обеспечение финансовой устойчивости муниципальных образований Калужской области</t>
  </si>
  <si>
    <t>Резервные средства</t>
  </si>
  <si>
    <t>19001L2990</t>
  </si>
  <si>
    <t xml:space="preserve">    "Улучшение жилищных условий граждан, проживающих на сельских территориях"</t>
  </si>
  <si>
    <t>Осуществление ежемесячных выплат на детей в возрасте от трех до семи лет включительно</t>
  </si>
  <si>
    <t>03201R3020</t>
  </si>
  <si>
    <t>Субсидии некоммерческим организациям (за исключением государственных (муниципальных) учреждений)</t>
  </si>
  <si>
    <t xml:space="preserve">          Муниципальная программа "Комлексное развитие сельских территорий в Боровском районе Калужской области</t>
  </si>
  <si>
    <t>Оказание государственной социальной помощи на основании социального контракта отдельным категориям граждан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</si>
  <si>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</si>
  <si>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выплаты персоналу казённых учреждений</t>
  </si>
  <si>
    <t xml:space="preserve">        "Резерв на обеспечение сбалансированности бюджета муниципального образования"</t>
  </si>
  <si>
    <t>190 01 19088</t>
  </si>
  <si>
    <t>Софинансирование организации теплоснабженияв соответствиис заключенным концессионным соглашением</t>
  </si>
  <si>
    <t>02201S6112</t>
  </si>
  <si>
    <t>Оказание социальной помощи отдельным категориям граждан, находящимся в трудной жизненной ситуации</t>
  </si>
  <si>
    <t xml:space="preserve">    Подготовка образовательных учреждений к осенне-зимнему периоду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</si>
  <si>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</si>
  <si>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</si>
  <si>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Исполнение муниципальных гарантий</t>
  </si>
  <si>
    <t>Софинансирование субидий</t>
  </si>
  <si>
    <t>Создание материальных ресурсов для ликвидации чрезвычайных ситуаций</t>
  </si>
  <si>
    <t>Реализация мероприятий подпрограммы Совершенствование и развитие сети автомобильных дорог Калужской области"</t>
  </si>
  <si>
    <t>Демонтаж рекламных конструкций</t>
  </si>
  <si>
    <t>Поддержка и развитие малого и среднего предпринимательства на террирории Боровского района</t>
  </si>
  <si>
    <t>Развитие муниципальных учреждений дополнительного образованияв сфере культуры</t>
  </si>
  <si>
    <t>111А155192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</si>
  <si>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</si>
  <si>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Мероприятия, проводимые учреждениями культуры в рамках организации молодёжного  и детского досуга</t>
  </si>
  <si>
    <t>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</si>
  <si>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Реализация федеральной целевой программы "Увековечение памяти погибших при защите Отечества на 2019 - 2024 годы"</t>
  </si>
  <si>
    <t>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</si>
  <si>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</si>
  <si>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</si>
  <si>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Распорядитель бюджетных средств</t>
  </si>
  <si>
    <t>Мобилизационная подготовка</t>
  </si>
  <si>
    <t>Мероприятия гражданской обороны</t>
  </si>
  <si>
    <t>Организация транспортных услуг для населения</t>
  </si>
  <si>
    <t>0210102012</t>
  </si>
  <si>
    <t>Развитие сети образовательных организаций</t>
  </si>
  <si>
    <t>Развитие воспитательного пространства образования</t>
  </si>
  <si>
    <t xml:space="preserve"> Стипендии</t>
  </si>
  <si>
    <t>Премии и гранты</t>
  </si>
  <si>
    <t>Общеэкономические вопросы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</si>
  <si>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</si>
  <si>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0401</t>
  </si>
  <si>
    <t>Техническое оснащение муниципальных музеев</t>
  </si>
  <si>
    <t>111 А1 55900</t>
  </si>
  <si>
    <t>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</si>
  <si>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Всего на 2024 год</t>
  </si>
  <si>
    <t xml:space="preserve">               Резервные средства</t>
  </si>
  <si>
    <t xml:space="preserve">   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муниципального района "Боровский район"</t>
  </si>
  <si>
    <t xml:space="preserve">        "Мероприятия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района"</t>
  </si>
  <si>
    <t>Предоставление субсидий бюджетным, автономным учреждениям и иным некоммерческим организациям</t>
  </si>
  <si>
    <t>Создание условий  для осуществления присмотра и ухода за детьми, содержания детей в муниципальных образовательных организациях</t>
  </si>
  <si>
    <t>Укрепление материально- технической базы</t>
  </si>
  <si>
    <t>Региональный проект "Цифровая образовательная среда"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</si>
  <si>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</si>
  <si>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022E452130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</si>
  <si>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</si>
  <si>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Публичные нормативные социальные выплаты гражданам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</si>
  <si>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</si>
  <si>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 xml:space="preserve">                "Мероприятия по укреплению материально-технической базы учреждений культуры"</t>
  </si>
  <si>
    <t>Всего на 2025 год</t>
  </si>
  <si>
    <t xml:space="preserve">                "Проведение комплексных кадастровых работ"</t>
  </si>
  <si>
    <t>022E400000</t>
  </si>
  <si>
    <t>"Обеспечение комплексного развития сельских территорий"</t>
  </si>
  <si>
    <t xml:space="preserve">                "Формирование и содержание областных архивных фондов"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</si>
  <si>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</si>
  <si>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81 0 00 00000</t>
  </si>
  <si>
    <t>81 0 00 00400</t>
  </si>
  <si>
    <t>81 0 00 00410</t>
  </si>
  <si>
    <t>81 0 00 00420</t>
  </si>
  <si>
    <t>68 0 00 00000</t>
  </si>
  <si>
    <t>Комплексы процессных мероприятий</t>
  </si>
  <si>
    <t>68 4 00 00000</t>
  </si>
  <si>
    <t>Комплекс процесснх мероприятий "Повышение качества управления муниципальными финансами"</t>
  </si>
  <si>
    <t>68 4 01 00000</t>
  </si>
  <si>
    <t>68 4 01 00400</t>
  </si>
  <si>
    <t>75 0 00 00000</t>
  </si>
  <si>
    <t>75 0 00 00480</t>
  </si>
  <si>
    <t>88 0 00 00000</t>
  </si>
  <si>
    <t>88 0 00 51200</t>
  </si>
  <si>
    <t>83 0 00 00000</t>
  </si>
  <si>
    <t>83 0 00 00400</t>
  </si>
  <si>
    <t>83 0 00 00440</t>
  </si>
  <si>
    <t>06 0 00 00000</t>
  </si>
  <si>
    <t>Комплекс процессных мероприятий "Создание качественно новой системы информационного обеспечения и предоставления муниципальных услуг"</t>
  </si>
  <si>
    <t>06 4 00 00000</t>
  </si>
  <si>
    <t>06 4 01 00000</t>
  </si>
  <si>
    <t>06 4 01 06010</t>
  </si>
  <si>
    <t>06 4 01 06020</t>
  </si>
  <si>
    <t>08 0 00 00000</t>
  </si>
  <si>
    <t>08 4 00 00000</t>
  </si>
  <si>
    <t>Комплекс процессных мероприятий "Повышение социальной защиты и привлекательности службы в органах местного самоуправления"</t>
  </si>
  <si>
    <t>08 4 01 00000</t>
  </si>
  <si>
    <t>08 4 01 00530</t>
  </si>
  <si>
    <t>08 4 01 00750</t>
  </si>
  <si>
    <t>Комплекс процессных мероприятий "Повышение качества управления муниципальными финансами"</t>
  </si>
  <si>
    <t>Комплекс процессных мероприятий  "Повышение качества управления муниципальными финансами"</t>
  </si>
  <si>
    <t>68 4 01 00490</t>
  </si>
  <si>
    <t>68 4 01 00740</t>
  </si>
  <si>
    <t>68 4 01 00800</t>
  </si>
  <si>
    <t>68 4 01 00920</t>
  </si>
  <si>
    <t>68 4 01 00470</t>
  </si>
  <si>
    <t>68 4 01 59340</t>
  </si>
  <si>
    <t>00 0 00 00000</t>
  </si>
  <si>
    <t>Гражданская оборона</t>
  </si>
  <si>
    <t>09 4 00 00000</t>
  </si>
  <si>
    <t>Комплекс процессных мероприятий  "Подготовка населения в области обеспечения безопасности жизнедеятельности"</t>
  </si>
  <si>
    <t>09 4 01 00000</t>
  </si>
  <si>
    <t xml:space="preserve">09 4 01 00640 </t>
  </si>
  <si>
    <t>09 4 01 09010</t>
  </si>
  <si>
    <t>09 4 01 09021</t>
  </si>
  <si>
    <t>09 4 01 09022</t>
  </si>
  <si>
    <t>09 4 01 09030</t>
  </si>
  <si>
    <t>09 4 01 09040</t>
  </si>
  <si>
    <t>09 4 01 09050</t>
  </si>
  <si>
    <t>19 0 00 00000</t>
  </si>
  <si>
    <t>19 4 01 00000</t>
  </si>
  <si>
    <t>19 4 01 19060</t>
  </si>
  <si>
    <t>19 4 00 00000</t>
  </si>
  <si>
    <t xml:space="preserve"> Комплексы процессных мероприятий "Улучшение качества благоустройства"</t>
  </si>
  <si>
    <t xml:space="preserve"> "Прочие мероприятия по благоустройству"</t>
  </si>
  <si>
    <t xml:space="preserve"> Комплекс процессных мероприятий "Создание условий для развития агропромышленного комплекса"</t>
  </si>
  <si>
    <t>25 0 00 00000</t>
  </si>
  <si>
    <t>25 4 00 00000</t>
  </si>
  <si>
    <t>25 4 01 00000</t>
  </si>
  <si>
    <t>25 4 01 25030</t>
  </si>
  <si>
    <t>88 0 00 88410</t>
  </si>
  <si>
    <t>17 0 00 00000</t>
  </si>
  <si>
    <t>17 4 00 00000</t>
  </si>
  <si>
    <t>Комплекс процессных мероприятий "Обеспечение эксплуатации гидротехнических сооружений"</t>
  </si>
  <si>
    <t>17 4 01 00000</t>
  </si>
  <si>
    <t>17 4 01 17010</t>
  </si>
  <si>
    <t>18 0 00 00000</t>
  </si>
  <si>
    <t>18 4 00 00000</t>
  </si>
  <si>
    <t>18 4 01 00000</t>
  </si>
  <si>
    <t>18 4 01 18030</t>
  </si>
  <si>
    <t>24 0 00 00000</t>
  </si>
  <si>
    <t>Комплекс процессных мероприятий "Повышение качества и доступности транспортных услуг для населения"</t>
  </si>
  <si>
    <t>24 4 00 00000</t>
  </si>
  <si>
    <t>Комплекс процессных мероприятий "Приведение сети автомобильных дорог в соответствие с нормативными требованиями"</t>
  </si>
  <si>
    <t>24 4 01 00000</t>
  </si>
  <si>
    <t>24 4 01 24010</t>
  </si>
  <si>
    <t>24 4 01 24020</t>
  </si>
  <si>
    <t>48 0 00 00000</t>
  </si>
  <si>
    <t>48 4 01 00000</t>
  </si>
  <si>
    <t>48 4 00 00000</t>
  </si>
  <si>
    <t>Комплекс процессных мероприятий "Создание безопасных условий движения"</t>
  </si>
  <si>
    <t>48 4 01 48010</t>
  </si>
  <si>
    <t>16 0 00 00000</t>
  </si>
  <si>
    <t>16 4 00 00000</t>
  </si>
  <si>
    <t>16 4 01 00000</t>
  </si>
  <si>
    <t>Комплекс процессных мероприятий "Создание условий эффективного использования земельных участков"</t>
  </si>
  <si>
    <t>16 4 01 16010</t>
  </si>
  <si>
    <t>16 4 01 L5110</t>
  </si>
  <si>
    <t>Комплекс процессных мероприятий "Создание условий эффективного управления муниципальным имуществом"</t>
  </si>
  <si>
    <t>16 4 02 00000</t>
  </si>
  <si>
    <t>16 4 02 16020</t>
  </si>
  <si>
    <t>21 0 00 00000</t>
  </si>
  <si>
    <t>Комплекс процессных мероприятий "Создание условий устойчивого развития градостроительной деятельности"</t>
  </si>
  <si>
    <t>21 4 00 00000</t>
  </si>
  <si>
    <t>21 4 01 00000</t>
  </si>
  <si>
    <t>21 4 01 00980</t>
  </si>
  <si>
    <t>21 4 01 00981</t>
  </si>
  <si>
    <t>44 0 00 00000</t>
  </si>
  <si>
    <t>44 4 00 00000</t>
  </si>
  <si>
    <t>Комплекс процессных мероприятий "Создание условий  для развития малого и среднего предпринимательства"</t>
  </si>
  <si>
    <t>44 4 01 00000</t>
  </si>
  <si>
    <t>44 4 01 S6840</t>
  </si>
  <si>
    <t>88 0 00 00900</t>
  </si>
  <si>
    <t>Комплекс процессных мероприятий "Улучшение качества благоустройства"</t>
  </si>
  <si>
    <t>19 4 01 19091</t>
  </si>
  <si>
    <t>19 4 01 19081</t>
  </si>
  <si>
    <t>19 4 01 19031</t>
  </si>
  <si>
    <t>49 0 00 00000</t>
  </si>
  <si>
    <t>49 4 00 00000</t>
  </si>
  <si>
    <t>49 4 01 00000</t>
  </si>
  <si>
    <t>49 4 01 49010</t>
  </si>
  <si>
    <t>12 0 00 00000</t>
  </si>
  <si>
    <t>12 4 00 00000</t>
  </si>
  <si>
    <t>Комплекс процессных мероприятий "Обеспечение благоприятной окружающей среды, экологической безопасности района"</t>
  </si>
  <si>
    <t>12 4 01 00000</t>
  </si>
  <si>
    <t>12 4 01 00590</t>
  </si>
  <si>
    <t>12 4 01 12050</t>
  </si>
  <si>
    <t>12 4 01 12060</t>
  </si>
  <si>
    <t>77 0 00 00000</t>
  </si>
  <si>
    <t>77 0 00 77010</t>
  </si>
  <si>
    <t>03 0 00 00000</t>
  </si>
  <si>
    <t>03 4 00 00000</t>
  </si>
  <si>
    <t>03 4 01 00000</t>
  </si>
  <si>
    <t xml:space="preserve">Комплекс процессных мероприятий "Старшее поколение" </t>
  </si>
  <si>
    <t>03 4 01 03010</t>
  </si>
  <si>
    <t>26 0 00 00000</t>
  </si>
  <si>
    <t>26 4 01 00000</t>
  </si>
  <si>
    <t>Комплекс процессных мероприятий "Создание комфортных условий жизнедеятельности в сельской местности"</t>
  </si>
  <si>
    <t>26 4 00 00000</t>
  </si>
  <si>
    <t>26 4 01 26010</t>
  </si>
  <si>
    <t>08 4 01 08010</t>
  </si>
  <si>
    <t>22 0 00 00000</t>
  </si>
  <si>
    <t>22 4 00 00000</t>
  </si>
  <si>
    <t>Комплексы процессных мероприятий "Обеспечение улучшения жилищных условий"</t>
  </si>
  <si>
    <t>22 4 01 00000</t>
  </si>
  <si>
    <t>22 4 01 22010</t>
  </si>
  <si>
    <t>Комплексы процессных мероприятий "Повышение качества управления муниципальными финансами"</t>
  </si>
  <si>
    <t>68 4 01 00790</t>
  </si>
  <si>
    <t>68 4 01 03050</t>
  </si>
  <si>
    <t>13 0 00 00000</t>
  </si>
  <si>
    <t>13 4 00 00000</t>
  </si>
  <si>
    <t>13 4 01 00000</t>
  </si>
  <si>
    <t>13 4 01 13020</t>
  </si>
  <si>
    <t>13 4 01 13030</t>
  </si>
  <si>
    <t>13 4 01 13070</t>
  </si>
  <si>
    <t>13 4 01 13090</t>
  </si>
  <si>
    <t>23 0 00 00000</t>
  </si>
  <si>
    <t>Комплекс процессных мероприятий "Организация и проведение физкультурных и спортивных мероприятий"</t>
  </si>
  <si>
    <t>23 4 01 00000</t>
  </si>
  <si>
    <t>Комплекс процессных мероприятий "Создание условий для информационного обеспечения населения"</t>
  </si>
  <si>
    <t>23 4 01 23010</t>
  </si>
  <si>
    <t>23 4 01 23020</t>
  </si>
  <si>
    <t>68 4 01 00650</t>
  </si>
  <si>
    <t>88 0 00 00220</t>
  </si>
  <si>
    <t>02 4 00 00000</t>
  </si>
  <si>
    <t>02 4 01 00000</t>
  </si>
  <si>
    <t xml:space="preserve">Комплекс процессных мероприятий "Развитие системы дошкольного образования" </t>
  </si>
  <si>
    <t>02 4 01 00080</t>
  </si>
  <si>
    <t>02 4 01 00590</t>
  </si>
  <si>
    <t>02 4 01 02042</t>
  </si>
  <si>
    <t>02 4 01 16310</t>
  </si>
  <si>
    <t>02 4 01 S6320</t>
  </si>
  <si>
    <t>02 4 04 00000</t>
  </si>
  <si>
    <t>02 4 04 02102</t>
  </si>
  <si>
    <t>02 4 04 02082</t>
  </si>
  <si>
    <t>02 4 05 00000</t>
  </si>
  <si>
    <t xml:space="preserve">Комплекс процессных мероприятий "Организация питания, медицинское обеспечение, формирование здорового образа жизни" </t>
  </si>
  <si>
    <t xml:space="preserve">Комплекс процессных мероприятий "Обеспечение безопасности образовательных учреждений" </t>
  </si>
  <si>
    <t>02 4 05 02112</t>
  </si>
  <si>
    <t xml:space="preserve">Комплекс процессных мероприятий "Развитие кадрового потенциала системы образования" </t>
  </si>
  <si>
    <t>02 4 07 00000</t>
  </si>
  <si>
    <t>02 4 07 02152</t>
  </si>
  <si>
    <t>Комплекс процессных мероприятий" Повышение энергоэффективности зданий образовательных организаций"</t>
  </si>
  <si>
    <t>02 4 08 00000</t>
  </si>
  <si>
    <t>Повышение  энергоэффективности зданий</t>
  </si>
  <si>
    <t>02 4 08 02282</t>
  </si>
  <si>
    <t>02 4 02 00000</t>
  </si>
  <si>
    <t>Комплекс процессных мероприятий "Развитие системы общего образования "</t>
  </si>
  <si>
    <t>02 4 02 00590</t>
  </si>
  <si>
    <t>02 4 02 02042</t>
  </si>
  <si>
    <t>02 4 02 02052</t>
  </si>
  <si>
    <t>02 4 02 16330</t>
  </si>
  <si>
    <t>02 4 02 16340</t>
  </si>
  <si>
    <t>02 4 04 02092</t>
  </si>
  <si>
    <t>02 4 04 L3040</t>
  </si>
  <si>
    <t>02 4 07 02142</t>
  </si>
  <si>
    <t>02 4 03 00000</t>
  </si>
  <si>
    <t>02 4 03 00590</t>
  </si>
  <si>
    <t>02 4 03 02042</t>
  </si>
  <si>
    <t>02 4 03 02052</t>
  </si>
  <si>
    <t xml:space="preserve">Комплекс процессных мероприятий  "Развитие системы дополнительного образования" </t>
  </si>
  <si>
    <t xml:space="preserve">Комплекс процессных мероприятий "Одаренные дети" </t>
  </si>
  <si>
    <t>02 4 06 00000</t>
  </si>
  <si>
    <t>02 4 06 02132</t>
  </si>
  <si>
    <t>07 0 00 00000</t>
  </si>
  <si>
    <t>07 4 00 00000</t>
  </si>
  <si>
    <t>Комплекс процессных мероприятий "Снижение социальной напряженности на рынке труда"</t>
  </si>
  <si>
    <t>07 4 01 00000</t>
  </si>
  <si>
    <t>07 4 01 07010</t>
  </si>
  <si>
    <t>29 4 00 00000</t>
  </si>
  <si>
    <t>Комплексы процессных мероприятий "Развитие и совершенствование патриотического воспитания граждан"</t>
  </si>
  <si>
    <t>29 4 01 00000</t>
  </si>
  <si>
    <t>29 4 01 29010</t>
  </si>
  <si>
    <t>29 4 01 29020</t>
  </si>
  <si>
    <t>29 4 01 29030</t>
  </si>
  <si>
    <t>45 0 00 00000</t>
  </si>
  <si>
    <t>45 4 00 00000</t>
  </si>
  <si>
    <t>45 4 01 00000</t>
  </si>
  <si>
    <t>45 4 01 45010</t>
  </si>
  <si>
    <t>45 4 01 45020</t>
  </si>
  <si>
    <t>Комплекс процессных мероприятий "Создание условий для адаптации молодежи в современном обществе"</t>
  </si>
  <si>
    <t>Комплекс процессных мероприятий "Повышение эффективности профилактической работы"</t>
  </si>
  <si>
    <t>46 4 00 00000</t>
  </si>
  <si>
    <t>46 4 01 00000</t>
  </si>
  <si>
    <t>46 4 01 46010</t>
  </si>
  <si>
    <t>46 0 00 00000</t>
  </si>
  <si>
    <t>46 4 01 46020</t>
  </si>
  <si>
    <t>02 0 00 00000</t>
  </si>
  <si>
    <t>02 4 04 02182</t>
  </si>
  <si>
    <t>02 4 07 00910</t>
  </si>
  <si>
    <t>02 4 07 00930</t>
  </si>
  <si>
    <t>02 4 07 00940</t>
  </si>
  <si>
    <t>Региональные проекты,входящие в состав национальных проектов</t>
  </si>
  <si>
    <t>29 1 00 00000</t>
  </si>
  <si>
    <t>Комплексы процессных мероприятий "Повышение уровня обеспеченности жильем"</t>
  </si>
  <si>
    <t>14 0 00 00000</t>
  </si>
  <si>
    <t>14 4 00 00000</t>
  </si>
  <si>
    <t>14 4 01 00000</t>
  </si>
  <si>
    <t>14 4 01 L4970</t>
  </si>
  <si>
    <t xml:space="preserve">Комплексы процессных мероприятий "Развитие системы дошкольного образования" </t>
  </si>
  <si>
    <t>02 4 01 16030</t>
  </si>
  <si>
    <t>Комплекс процессных мероприятий  "Развитие системы общего образования "</t>
  </si>
  <si>
    <t>02 4 02 16030</t>
  </si>
  <si>
    <t>11 4 01 00000</t>
  </si>
  <si>
    <t>11 4 00 00000</t>
  </si>
  <si>
    <t>11 4 01 11030</t>
  </si>
  <si>
    <t>11 4 01 S7011</t>
  </si>
  <si>
    <t>Комплекс процессных мероприятий " Укрепление МТБ учреждений культуры "</t>
  </si>
  <si>
    <t xml:space="preserve">Комплекс процессных мероприятий "Развитие дополнительного образования в сфере культуры" </t>
  </si>
  <si>
    <t>11 4 03 00000</t>
  </si>
  <si>
    <t>11 4 03 00590</t>
  </si>
  <si>
    <t>11 4 03 11030</t>
  </si>
  <si>
    <t>11 4 02 11070</t>
  </si>
  <si>
    <t>11 4 02 00000</t>
  </si>
  <si>
    <t>Комплекс процессных мероприятий "Мероприятия учреждений культуры"</t>
  </si>
  <si>
    <t>Комплекс процессных мероприятий "Укрепление МТБ учреждений культуры "</t>
  </si>
  <si>
    <t>11 4 01 11010</t>
  </si>
  <si>
    <t>11 4 01 L5192</t>
  </si>
  <si>
    <t>11 4 02 11050</t>
  </si>
  <si>
    <t>11 4 04 00000</t>
  </si>
  <si>
    <t xml:space="preserve">Комплекс процессных мероприятий  "Развитие культурно-досуговой деятельности" </t>
  </si>
  <si>
    <t>11 4 04 00590</t>
  </si>
  <si>
    <t>11 4 04 11030</t>
  </si>
  <si>
    <t xml:space="preserve">     Мероприятия по обеспечению безопасности подведомственных учреждений отдела культуры</t>
  </si>
  <si>
    <t xml:space="preserve">Комплекс процессных мероприятий  "Организация музейно-выставочной деятельности" </t>
  </si>
  <si>
    <t>11 4 05 00000</t>
  </si>
  <si>
    <t>11 4 05 00590</t>
  </si>
  <si>
    <t xml:space="preserve">Комплекс процессных мероприятий  "Развитие библиотечного обслуживания населения Боровского района" </t>
  </si>
  <si>
    <t>11 4 07 00000</t>
  </si>
  <si>
    <t>11 4 07 00590</t>
  </si>
  <si>
    <t xml:space="preserve">Комплекс процессных мероприятий "Развитие кинематографии в Боровском районе" </t>
  </si>
  <si>
    <t>11 4 06 00000</t>
  </si>
  <si>
    <t>11 4 06 00590</t>
  </si>
  <si>
    <t xml:space="preserve">Комплекс процессных мероприятий  "Обеспечение деятельности прочих учреждений культуры" </t>
  </si>
  <si>
    <t>11 4 08 00000</t>
  </si>
  <si>
    <t>11 4 08 00910</t>
  </si>
  <si>
    <t>11 4 08 00940</t>
  </si>
  <si>
    <t>11 4 08 00950</t>
  </si>
  <si>
    <t>68 4 01 22220</t>
  </si>
  <si>
    <t>03 4 02 00000</t>
  </si>
  <si>
    <t xml:space="preserve">Комплекс процессных мероприятий "Семья и дети" </t>
  </si>
  <si>
    <t>03 4 02 03410</t>
  </si>
  <si>
    <t>03 4 01 03020</t>
  </si>
  <si>
    <t>03 4 01 03060</t>
  </si>
  <si>
    <t>03 4 01 03080</t>
  </si>
  <si>
    <t>03 4 01 52200</t>
  </si>
  <si>
    <t>03 4 01 52500</t>
  </si>
  <si>
    <t>03 4 01 R4620</t>
  </si>
  <si>
    <t>03 1 00 00000</t>
  </si>
  <si>
    <t>Комплекс процессных мероприятий "Предоставление социальных услуг гражданам пожилого возраста, инвалидам и другим категориям граждан"</t>
  </si>
  <si>
    <t>03 4 03 00000</t>
  </si>
  <si>
    <t>03 4 03 79010</t>
  </si>
  <si>
    <t>03 4 03 79210</t>
  </si>
  <si>
    <t>03 4 03 79220</t>
  </si>
  <si>
    <t>03 4 03 79230</t>
  </si>
  <si>
    <t>03 4 03 79240</t>
  </si>
  <si>
    <t>03 4 03 79250</t>
  </si>
  <si>
    <t>03 4 03 79260</t>
  </si>
  <si>
    <t>03 4 02 03300</t>
  </si>
  <si>
    <t>03 4 01 03023</t>
  </si>
  <si>
    <t>03 4 01 03033</t>
  </si>
  <si>
    <t>03 4 01 03040</t>
  </si>
  <si>
    <t>03 4 01 03043</t>
  </si>
  <si>
    <t>03 4 03 78010</t>
  </si>
  <si>
    <t>03 4 02 03053</t>
  </si>
  <si>
    <t>04 4 00 00000</t>
  </si>
  <si>
    <t>04 4 01 00000</t>
  </si>
  <si>
    <t>Комплекс процессных мероприятий  "Обеспечение комфортных условий жизнедеятельности инвалидов и маломобильных категорий граждан"</t>
  </si>
  <si>
    <t>04 4 01 04010</t>
  </si>
  <si>
    <t>04 4 01 04020</t>
  </si>
  <si>
    <t xml:space="preserve"> "Устройство проездов и автомобильных дорог"</t>
  </si>
  <si>
    <t xml:space="preserve">  Комплекс процессных мероприятий "Обеспечение инженерной и дорожной инфраструктурой земельных участков"</t>
  </si>
  <si>
    <t>24 4 01 9Д150</t>
  </si>
  <si>
    <t>24 4 01 9Д151</t>
  </si>
  <si>
    <t>Развитие сегмента аппаратно-программного комплекса "Безопасный город"</t>
  </si>
  <si>
    <t>09 4 01 09023</t>
  </si>
  <si>
    <t>Проведение выборов и референдумов</t>
  </si>
  <si>
    <t>71 0 00 71010</t>
  </si>
  <si>
    <t>02 4 04 16940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</si>
  <si>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</si>
  <si>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Всего на 2026 год</t>
  </si>
  <si>
    <t>Всего на 2027 год</t>
  </si>
  <si>
    <t>09 4 01 09020</t>
  </si>
  <si>
    <t>25 4 01 25020</t>
  </si>
  <si>
    <t>Разработка или внесение изменений в документы территориального планирования и градостроительного зонирования, разработка документации по планировке территории</t>
  </si>
  <si>
    <t>21 4 01 S7090</t>
  </si>
  <si>
    <t>44 4 01 44040</t>
  </si>
  <si>
    <t>19 4 01 19080</t>
  </si>
  <si>
    <t>12 4 01 12030</t>
  </si>
  <si>
    <t>Строительство, реконструкция и капитальный (текущий) ремонт зданий (помещений) и приобретение зданий (помещений) для реализации программ дошкольного образования</t>
  </si>
  <si>
    <t>02 4 01 S6110</t>
  </si>
  <si>
    <t>02 4 02 02043</t>
  </si>
  <si>
    <t>Реализация школьных инициатив муниципального образования муниципального  района "Боровский район"</t>
  </si>
  <si>
    <t xml:space="preserve">     Развитие сети образовательных организаций</t>
  </si>
  <si>
    <t>02 4 02 02012</t>
  </si>
  <si>
    <t>Комплекс  процессных мероприятий" Повышение энергоэффективности зданий образовательных организаций"</t>
  </si>
  <si>
    <t xml:space="preserve">                "Повышение энергоэффективности зданий"</t>
  </si>
  <si>
    <t xml:space="preserve">Комплекс процессных мерориятий "Обеспечение безопасности образовательных учреждений" </t>
  </si>
  <si>
    <t>11 4 03 S7011</t>
  </si>
  <si>
    <t xml:space="preserve">                "Мероприятия по укреплению материально-технической базы"</t>
  </si>
  <si>
    <t>11 4 03 11010</t>
  </si>
  <si>
    <t xml:space="preserve">                "Организация отдыха и оздоровления детей"</t>
  </si>
  <si>
    <t>02 4 04 S9110</t>
  </si>
  <si>
    <t>Совершенствование кадрового потенциала образовательных организаций</t>
  </si>
  <si>
    <t>11 4 01 11320</t>
  </si>
  <si>
    <t>11 4 02 11060</t>
  </si>
  <si>
    <t>Мероприятия, направленные на развитие выставочной деятельности в Боровском районе</t>
  </si>
  <si>
    <t>11 4 02 11080</t>
  </si>
  <si>
    <t>03 1 Я1 00000</t>
  </si>
  <si>
    <t>03 1 Я1 03300</t>
  </si>
  <si>
    <t>03 1 Я2 Д0840</t>
  </si>
  <si>
    <t>Региональный  проект "Многодетная семья"</t>
  </si>
  <si>
    <t>03 1 Я2 00000</t>
  </si>
  <si>
    <t>03 1 Я2 04280</t>
  </si>
  <si>
    <t>26 4 01 L5763</t>
  </si>
  <si>
    <t>Другие вопросы в области средств массовой информации</t>
  </si>
  <si>
    <t>Комплекс процессных мероприятий "Создание условий для увеличения туристического потока"</t>
  </si>
  <si>
    <t>Информирование населения других регионов путем создания и развития интернет ресурсов</t>
  </si>
  <si>
    <t>28 0 00 00000</t>
  </si>
  <si>
    <t>28 4 00 00000</t>
  </si>
  <si>
    <t>28 4 01 00000</t>
  </si>
  <si>
    <t>28 4 01 28010</t>
  </si>
  <si>
    <t>68 4 01 00760</t>
  </si>
  <si>
    <t>68 4 01 00730</t>
  </si>
  <si>
    <t>68 4 02 00720</t>
  </si>
  <si>
    <t>68 4 03 00000</t>
  </si>
  <si>
    <t>68 4 02 00000</t>
  </si>
  <si>
    <t>02 7 00 00000</t>
  </si>
  <si>
    <t>02 7 01 00000</t>
  </si>
  <si>
    <t>29 0 00 00000</t>
  </si>
  <si>
    <t>11 0 00 00000</t>
  </si>
  <si>
    <t>04 0 00 00000</t>
  </si>
  <si>
    <t>09 0 00 00000</t>
  </si>
  <si>
    <t>71 0 00 00000</t>
  </si>
  <si>
    <t>11 1 00 00000</t>
  </si>
  <si>
    <t>11 1 01 00000</t>
  </si>
  <si>
    <t>11 1 01 S5060</t>
  </si>
  <si>
    <t>68 4 03 00660</t>
  </si>
  <si>
    <t>26 4 01 S8540</t>
  </si>
  <si>
    <t>Реализация мероприятий на улучшения жилищных условий граждан, проживающих на сельских территориях</t>
  </si>
  <si>
    <t>68 4 01 00600</t>
  </si>
  <si>
    <t>68 4 02 00780</t>
  </si>
  <si>
    <t>68 4 02 00760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</si>
  <si>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Сириус", муниципальных общеобразовательных организаций и профессиональных образовательных организаций"</t>
  </si>
  <si>
    <t xml:space="preserve">Региональные проекты , входящие в состав национальных проектов </t>
  </si>
  <si>
    <t>Региональный проект "Поддержка семьм"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</si>
  <si>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</si>
  <si>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02 1 00 00000</t>
  </si>
  <si>
    <t>02 1 Я1 00000</t>
  </si>
  <si>
    <t>02 1 Я1 53150</t>
  </si>
  <si>
    <t>Региональный проект "Все лучшее детяма"</t>
  </si>
  <si>
    <t>Реализация мероприятий по модернизации школьных систем образования</t>
  </si>
  <si>
    <t>02 1 Ю4 00000</t>
  </si>
  <si>
    <t>02 1 Ю4 57500</t>
  </si>
  <si>
    <t>11 4 01 L4670</t>
  </si>
  <si>
    <t>Региональный проект "Семейные ценности и инфраструктура культуры"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</si>
  <si>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</si>
  <si>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(строительство детских школ искуссв)</t>
  </si>
  <si>
    <t>111 Я5 55900</t>
  </si>
  <si>
    <t>11 1 Я5 00000</t>
  </si>
  <si>
    <t>11 1 Я5 55900</t>
  </si>
  <si>
    <t>11 1 Я5  55191</t>
  </si>
  <si>
    <t>11 1 Я5 55193</t>
  </si>
  <si>
    <t>Ведомственная структура расходов бюджета муниципального образования 
муниципального района "Боровский район"на 2025 год</t>
  </si>
  <si>
    <t>Приложение № 2</t>
  </si>
  <si>
    <t>02 1 Ю6 53030</t>
  </si>
  <si>
    <t>02 1 Ю6 00000</t>
  </si>
  <si>
    <t>Региональный проект "Педагоги и наставники"</t>
  </si>
  <si>
    <t>Региональные проекты, входящие в состав национальных проектов</t>
  </si>
  <si>
    <t>29 1 Ю6 00000</t>
  </si>
  <si>
    <t>29 1 Ю6 51790</t>
  </si>
  <si>
    <t>29 1 Ю6 50500</t>
  </si>
  <si>
    <t>11 4 03 11090</t>
  </si>
  <si>
    <t>03 1 Я2 54040</t>
  </si>
  <si>
    <t>Муниципальная программа "Повышение привлекательности Боровского района для развития инвестиционного и туристического потенциала"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</si>
  <si>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</si>
  <si>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034 02 R0840</t>
  </si>
  <si>
    <t>Региональный проект "Поддержка семьи"</t>
  </si>
  <si>
    <t>Региональный проект "Многодетная семья"</t>
  </si>
  <si>
    <t>Стимулирование руководителей исполнительно-распорядительных органов муниципальных образований области</t>
  </si>
  <si>
    <t xml:space="preserve">        "Проведение культурно-досуговых мероприятий"</t>
  </si>
  <si>
    <t>11 4 02 11110</t>
  </si>
  <si>
    <t xml:space="preserve">Комплекс процессных мероприятий "Мероприятия учреждений культуры Боровского района" </t>
  </si>
  <si>
    <t>Развитие муниципальных учреждений дополнительного образования в сфере культуры</t>
  </si>
  <si>
    <t xml:space="preserve">                  "Обеспечение деятельности учреждений, реализующих программы по дополнительному образованию населения в сфере физкультуры и спорта"</t>
  </si>
  <si>
    <t xml:space="preserve">        Муниципальная программа "Управление земельными ресурсами и муниципальным имуществом на территории Боровского района"</t>
  </si>
  <si>
    <t>23 4 00 00000</t>
  </si>
  <si>
    <t>Софинансирование мероприятий муниципальных программ развития малого и среднего предпринимательства</t>
  </si>
  <si>
    <t>Профилактика правонарушений среди населения муниципального образования муниципального района "Боровский район"</t>
  </si>
  <si>
    <t xml:space="preserve">                 "Осуществление переданных полномочий Российской Федерации на государственную регистрацию актов гражданского состояния"</t>
  </si>
  <si>
    <t>Комплекс процессных мероприятий "Фонды финансовой поддержки"</t>
  </si>
  <si>
    <t xml:space="preserve">           Комплекс процессных мероприятий "Выполнение долговых обязательств, своевременное финансирование расходов на обслуживание муниципального долга"</t>
  </si>
  <si>
    <t xml:space="preserve"> № 132 от  19 декабря 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</si>
</sst>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\@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164" fontId="4" fillId="0" borderId="0" applyFont="0" applyFill="0" applyBorder="0" applyAlignment="0" applyProtection="0"/>
    <xf numFmtId="165" fontId="1" fillId="0" borderId="2">
      <alignment vertical="top" wrapText="1"/>
    </xf>
  </cellStyleXfs>
  <cellXfs count="124">
    <xf numFmtId="0" fontId="0" fillId="0" borderId="0" xfId="0"/>
    <xf numFmtId="0" fontId="0" fillId="0" borderId="3" xfId="0" applyBorder="1"/>
    <xf numFmtId="3" fontId="0" fillId="0" borderId="3" xfId="0" applyNumberFormat="1" applyBorder="1"/>
    <xf numFmtId="49" fontId="0" fillId="0" borderId="3" xfId="0" applyNumberFormat="1" applyBorder="1"/>
    <xf numFmtId="3" fontId="0" fillId="0" borderId="0" xfId="0" applyNumberFormat="1"/>
    <xf numFmtId="3" fontId="0" fillId="0" borderId="4" xfId="0" applyNumberFormat="1" applyBorder="1"/>
    <xf numFmtId="0" fontId="0" fillId="0" borderId="4" xfId="0" applyBorder="1"/>
    <xf numFmtId="0" fontId="0" fillId="0" borderId="1" xfId="0" applyBorder="1"/>
    <xf numFmtId="0" fontId="6" fillId="0" borderId="0" xfId="0" applyFont="1"/>
    <xf numFmtId="0" fontId="6" fillId="0" borderId="0" xfId="0" applyFont="1" applyAlignment="1">
      <alignment horizontal="center" vertical="top"/>
    </xf>
    <xf numFmtId="4" fontId="6" fillId="0" borderId="0" xfId="0" applyNumberFormat="1" applyFont="1" applyAlignment="1">
      <alignment horizontal="center" vertical="top"/>
    </xf>
    <xf numFmtId="0" fontId="5" fillId="0" borderId="2" xfId="7" applyFont="1" applyAlignment="1">
      <alignment horizontal="center" vertical="top" wrapText="1"/>
    </xf>
    <xf numFmtId="0" fontId="5" fillId="0" borderId="2" xfId="8" applyFont="1" applyAlignment="1">
      <alignment horizontal="center" vertical="top" wrapText="1"/>
    </xf>
    <xf numFmtId="0" fontId="5" fillId="0" borderId="2" xfId="9" applyFont="1" applyAlignment="1">
      <alignment horizontal="center" vertical="top" wrapText="1"/>
    </xf>
    <xf numFmtId="0" fontId="5" fillId="0" borderId="2" xfId="10" applyFont="1" applyAlignment="1">
      <alignment horizontal="center" vertical="top" wrapText="1"/>
    </xf>
    <xf numFmtId="4" fontId="5" fillId="0" borderId="13" xfId="18" applyNumberFormat="1" applyFont="1" applyBorder="1" applyAlignment="1">
      <alignment horizontal="center" vertical="top" wrapText="1"/>
    </xf>
    <xf numFmtId="4" fontId="5" fillId="0" borderId="23" xfId="18" applyNumberFormat="1" applyFont="1" applyBorder="1" applyAlignment="1">
      <alignment horizontal="center" vertical="top" wrapText="1"/>
    </xf>
    <xf numFmtId="4" fontId="6" fillId="0" borderId="0" xfId="0" applyNumberFormat="1" applyFont="1"/>
    <xf numFmtId="1" fontId="5" fillId="0" borderId="2" xfId="31" applyFont="1">
      <alignment horizontal="center" vertical="top" shrinkToFit="1"/>
    </xf>
    <xf numFmtId="4" fontId="5" fillId="0" borderId="13" xfId="32" applyFont="1" applyFill="1" applyBorder="1" applyAlignment="1">
      <alignment horizontal="center" vertical="top" shrinkToFit="1"/>
    </xf>
    <xf numFmtId="4" fontId="5" fillId="0" borderId="23" xfId="32" applyFont="1" applyFill="1" applyBorder="1" applyAlignment="1">
      <alignment horizontal="center" vertical="top" shrinkToFit="1"/>
    </xf>
    <xf numFmtId="49" fontId="5" fillId="0" borderId="2" xfId="31" applyNumberFormat="1" applyFont="1">
      <alignment horizontal="center" vertical="top" shrinkToFit="1"/>
    </xf>
    <xf numFmtId="0" fontId="5" fillId="0" borderId="2" xfId="30" applyFont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4" fontId="6" fillId="0" borderId="15" xfId="0" applyNumberFormat="1" applyFont="1" applyBorder="1" applyAlignment="1">
      <alignment horizontal="center" vertical="top"/>
    </xf>
    <xf numFmtId="4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vertical="top" wrapText="1"/>
    </xf>
    <xf numFmtId="49" fontId="6" fillId="0" borderId="3" xfId="51" applyNumberFormat="1" applyFont="1" applyFill="1" applyBorder="1" applyAlignment="1">
      <alignment horizontal="center" vertical="top"/>
    </xf>
    <xf numFmtId="4" fontId="5" fillId="0" borderId="3" xfId="32" applyFont="1" applyFill="1" applyBorder="1" applyAlignment="1">
      <alignment horizontal="center" vertical="top" shrinkToFit="1"/>
    </xf>
    <xf numFmtId="0" fontId="5" fillId="0" borderId="2" xfId="30" applyFont="1">
      <alignment vertical="top" wrapText="1"/>
    </xf>
    <xf numFmtId="0" fontId="5" fillId="0" borderId="3" xfId="30" applyFont="1" applyBorder="1">
      <alignment vertical="top" wrapText="1"/>
    </xf>
    <xf numFmtId="1" fontId="5" fillId="0" borderId="7" xfId="31" applyFont="1" applyBorder="1">
      <alignment horizontal="center" vertical="top" shrinkToFit="1"/>
    </xf>
    <xf numFmtId="2" fontId="6" fillId="0" borderId="3" xfId="0" applyNumberFormat="1" applyFont="1" applyBorder="1" applyAlignment="1">
      <alignment horizontal="center" vertical="top"/>
    </xf>
    <xf numFmtId="4" fontId="5" fillId="0" borderId="15" xfId="32" applyFont="1" applyFill="1" applyBorder="1" applyAlignment="1">
      <alignment horizontal="center" vertical="top" shrinkToFit="1"/>
    </xf>
    <xf numFmtId="1" fontId="5" fillId="0" borderId="3" xfId="31" applyFont="1" applyBorder="1">
      <alignment horizontal="center" vertical="top" shrinkToFit="1"/>
    </xf>
    <xf numFmtId="49" fontId="6" fillId="0" borderId="4" xfId="0" applyNumberFormat="1" applyFont="1" applyBorder="1" applyAlignment="1">
      <alignment horizontal="center" vertical="top"/>
    </xf>
    <xf numFmtId="2" fontId="6" fillId="0" borderId="4" xfId="0" applyNumberFormat="1" applyFont="1" applyBorder="1" applyAlignment="1">
      <alignment horizontal="center" vertical="top"/>
    </xf>
    <xf numFmtId="4" fontId="5" fillId="0" borderId="14" xfId="32" applyFont="1" applyFill="1" applyBorder="1" applyAlignment="1">
      <alignment horizontal="center" vertical="top" shrinkToFit="1"/>
    </xf>
    <xf numFmtId="4" fontId="5" fillId="0" borderId="24" xfId="32" applyFont="1" applyFill="1" applyBorder="1" applyAlignment="1">
      <alignment horizontal="center" vertical="top" shrinkToFit="1"/>
    </xf>
    <xf numFmtId="1" fontId="5" fillId="0" borderId="8" xfId="31" applyFont="1" applyBorder="1">
      <alignment horizontal="center" vertical="top" shrinkToFit="1"/>
    </xf>
    <xf numFmtId="4" fontId="5" fillId="0" borderId="16" xfId="32" applyFont="1" applyFill="1" applyBorder="1" applyAlignment="1">
      <alignment horizontal="center" vertical="top" shrinkToFit="1"/>
    </xf>
    <xf numFmtId="4" fontId="5" fillId="0" borderId="25" xfId="32" applyFont="1" applyFill="1" applyBorder="1" applyAlignment="1">
      <alignment horizontal="center" vertical="top" shrinkToFit="1"/>
    </xf>
    <xf numFmtId="1" fontId="5" fillId="0" borderId="13" xfId="31" applyFont="1" applyBorder="1">
      <alignment horizontal="center" vertical="top" shrinkToFit="1"/>
    </xf>
    <xf numFmtId="3" fontId="5" fillId="0" borderId="15" xfId="31" applyNumberFormat="1" applyFont="1" applyBorder="1">
      <alignment horizontal="center" vertical="top" shrinkToFit="1"/>
    </xf>
    <xf numFmtId="4" fontId="5" fillId="0" borderId="3" xfId="31" applyNumberFormat="1" applyFont="1" applyBorder="1">
      <alignment horizontal="center" vertical="top" shrinkToFit="1"/>
    </xf>
    <xf numFmtId="1" fontId="5" fillId="0" borderId="14" xfId="31" applyFont="1" applyBorder="1">
      <alignment horizontal="center" vertical="top" shrinkToFit="1"/>
    </xf>
    <xf numFmtId="3" fontId="5" fillId="0" borderId="17" xfId="31" applyNumberFormat="1" applyFont="1" applyBorder="1">
      <alignment horizontal="center" vertical="top" shrinkToFit="1"/>
    </xf>
    <xf numFmtId="4" fontId="5" fillId="0" borderId="4" xfId="31" applyNumberFormat="1" applyFont="1" applyBorder="1">
      <alignment horizontal="center" vertical="top" shrinkToFit="1"/>
    </xf>
    <xf numFmtId="3" fontId="5" fillId="0" borderId="3" xfId="31" applyNumberFormat="1" applyFont="1" applyBorder="1">
      <alignment horizontal="center" vertical="top" shrinkToFit="1"/>
    </xf>
    <xf numFmtId="4" fontId="5" fillId="0" borderId="26" xfId="32" applyFont="1" applyFill="1" applyBorder="1" applyAlignment="1">
      <alignment horizontal="center" vertical="top" shrinkToFit="1"/>
    </xf>
    <xf numFmtId="1" fontId="5" fillId="0" borderId="15" xfId="31" applyFont="1" applyBorder="1">
      <alignment horizontal="center" vertical="top" shrinkToFit="1"/>
    </xf>
    <xf numFmtId="49" fontId="9" fillId="0" borderId="3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top" wrapText="1"/>
    </xf>
    <xf numFmtId="0" fontId="6" fillId="0" borderId="3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9" fontId="6" fillId="0" borderId="15" xfId="0" applyNumberFormat="1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49" fontId="5" fillId="0" borderId="7" xfId="31" applyNumberFormat="1" applyFont="1" applyBorder="1">
      <alignment horizontal="center" vertical="top" shrinkToFit="1"/>
    </xf>
    <xf numFmtId="49" fontId="5" fillId="0" borderId="13" xfId="31" applyNumberFormat="1" applyFont="1" applyBorder="1">
      <alignment horizontal="center" vertical="top" shrinkToFit="1"/>
    </xf>
    <xf numFmtId="1" fontId="5" fillId="0" borderId="16" xfId="31" applyFont="1" applyBorder="1">
      <alignment horizontal="center" vertical="top" shrinkToFit="1"/>
    </xf>
    <xf numFmtId="4" fontId="5" fillId="0" borderId="32" xfId="32" applyFont="1" applyFill="1" applyBorder="1" applyAlignment="1">
      <alignment horizontal="center" vertical="top" shrinkToFit="1"/>
    </xf>
    <xf numFmtId="4" fontId="5" fillId="0" borderId="5" xfId="32" applyFont="1" applyFill="1" applyBorder="1" applyAlignment="1">
      <alignment horizontal="center" vertical="top" shrinkToFit="1"/>
    </xf>
    <xf numFmtId="4" fontId="5" fillId="0" borderId="17" xfId="32" applyFont="1" applyFill="1" applyBorder="1" applyAlignment="1">
      <alignment horizontal="center" vertical="top" shrinkToFit="1"/>
    </xf>
    <xf numFmtId="4" fontId="5" fillId="0" borderId="4" xfId="32" applyFont="1" applyFill="1" applyBorder="1" applyAlignment="1">
      <alignment horizontal="center" vertical="top" shrinkToFit="1"/>
    </xf>
    <xf numFmtId="0" fontId="5" fillId="0" borderId="13" xfId="30" applyFont="1" applyBorder="1">
      <alignment vertical="top" wrapText="1"/>
    </xf>
    <xf numFmtId="1" fontId="5" fillId="0" borderId="9" xfId="31" applyFont="1" applyBorder="1">
      <alignment horizontal="center" vertical="top" shrinkToFit="1"/>
    </xf>
    <xf numFmtId="1" fontId="5" fillId="0" borderId="11" xfId="31" applyFont="1" applyBorder="1">
      <alignment horizontal="center" vertical="top" shrinkToFit="1"/>
    </xf>
    <xf numFmtId="49" fontId="6" fillId="0" borderId="12" xfId="0" applyNumberFormat="1" applyFont="1" applyBorder="1" applyAlignment="1">
      <alignment horizontal="center" vertical="top"/>
    </xf>
    <xf numFmtId="0" fontId="6" fillId="0" borderId="5" xfId="0" applyFont="1" applyBorder="1" applyAlignment="1">
      <alignment vertical="top" wrapText="1"/>
    </xf>
    <xf numFmtId="1" fontId="5" fillId="0" borderId="10" xfId="31" applyFont="1" applyBorder="1">
      <alignment horizontal="center" vertical="top" shrinkToFit="1"/>
    </xf>
    <xf numFmtId="1" fontId="5" fillId="0" borderId="18" xfId="31" applyFont="1" applyBorder="1">
      <alignment horizontal="center" vertical="top" shrinkToFit="1"/>
    </xf>
    <xf numFmtId="1" fontId="5" fillId="0" borderId="19" xfId="31" applyFont="1" applyBorder="1">
      <alignment horizontal="center" vertical="top" shrinkToFit="1"/>
    </xf>
    <xf numFmtId="49" fontId="6" fillId="0" borderId="20" xfId="0" applyNumberFormat="1" applyFont="1" applyBorder="1" applyAlignment="1">
      <alignment horizontal="center" vertical="top"/>
    </xf>
    <xf numFmtId="49" fontId="6" fillId="0" borderId="21" xfId="0" applyNumberFormat="1" applyFont="1" applyBorder="1" applyAlignment="1">
      <alignment horizontal="center" vertical="top"/>
    </xf>
    <xf numFmtId="4" fontId="5" fillId="0" borderId="1" xfId="32" applyFont="1" applyFill="1" applyBorder="1" applyAlignment="1">
      <alignment horizontal="center" vertical="top" shrinkToFit="1"/>
    </xf>
    <xf numFmtId="1" fontId="5" fillId="0" borderId="22" xfId="31" applyFont="1" applyBorder="1">
      <alignment horizontal="center" vertical="top" shrinkToFit="1"/>
    </xf>
    <xf numFmtId="4" fontId="5" fillId="0" borderId="15" xfId="31" applyNumberFormat="1" applyFont="1" applyBorder="1">
      <alignment horizontal="center" vertical="top" shrinkToFit="1"/>
    </xf>
    <xf numFmtId="4" fontId="5" fillId="0" borderId="2" xfId="32" applyFont="1" applyFill="1" applyAlignment="1">
      <alignment horizontal="center" vertical="top" shrinkToFit="1"/>
    </xf>
    <xf numFmtId="0" fontId="6" fillId="0" borderId="2" xfId="0" applyFont="1" applyBorder="1" applyAlignment="1">
      <alignment vertical="top" wrapText="1"/>
    </xf>
    <xf numFmtId="1" fontId="11" fillId="0" borderId="2" xfId="31" applyFont="1">
      <alignment horizontal="center" vertical="top" shrinkToFit="1"/>
    </xf>
    <xf numFmtId="4" fontId="11" fillId="0" borderId="13" xfId="32" applyFont="1" applyFill="1" applyBorder="1" applyAlignment="1">
      <alignment horizontal="center" vertical="top" shrinkToFit="1"/>
    </xf>
    <xf numFmtId="4" fontId="11" fillId="0" borderId="23" xfId="32" applyFont="1" applyFill="1" applyBorder="1" applyAlignment="1">
      <alignment horizontal="center" vertical="top" shrinkToFit="1"/>
    </xf>
    <xf numFmtId="1" fontId="5" fillId="5" borderId="2" xfId="31" applyFont="1" applyFill="1">
      <alignment horizontal="center" vertical="top" shrinkToFit="1"/>
    </xf>
    <xf numFmtId="4" fontId="5" fillId="5" borderId="13" xfId="32" applyFont="1" applyFill="1" applyBorder="1" applyAlignment="1">
      <alignment horizontal="center" vertical="top" shrinkToFit="1"/>
    </xf>
    <xf numFmtId="4" fontId="5" fillId="5" borderId="23" xfId="32" applyFont="1" applyFill="1" applyBorder="1" applyAlignment="1">
      <alignment horizontal="center" vertical="top" shrinkToFi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5" fillId="0" borderId="2" xfId="6" applyFont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5" fillId="0" borderId="8" xfId="30" applyFont="1" applyBorder="1">
      <alignment vertical="top" wrapText="1"/>
    </xf>
    <xf numFmtId="0" fontId="5" fillId="0" borderId="7" xfId="30" applyFont="1" applyBorder="1">
      <alignment vertical="top" wrapText="1"/>
    </xf>
    <xf numFmtId="0" fontId="8" fillId="0" borderId="6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0" fontId="6" fillId="5" borderId="3" xfId="0" applyFont="1" applyFill="1" applyBorder="1" applyAlignment="1">
      <alignment horizontal="left" vertical="top" wrapText="1"/>
    </xf>
    <xf numFmtId="0" fontId="5" fillId="5" borderId="2" xfId="30" applyFont="1" applyFill="1">
      <alignment vertical="top" wrapText="1"/>
    </xf>
    <xf numFmtId="0" fontId="10" fillId="0" borderId="3" xfId="0" applyFont="1" applyBorder="1" applyAlignment="1">
      <alignment horizontal="left" vertical="top" wrapText="1"/>
    </xf>
    <xf numFmtId="0" fontId="11" fillId="0" borderId="2" xfId="30" applyFont="1">
      <alignment vertical="top" wrapText="1"/>
    </xf>
    <xf numFmtId="0" fontId="6" fillId="0" borderId="3" xfId="30" applyFont="1" applyBorder="1">
      <alignment vertical="top" wrapText="1"/>
    </xf>
    <xf numFmtId="0" fontId="6" fillId="0" borderId="1" xfId="0" applyFont="1" applyBorder="1"/>
    <xf numFmtId="0" fontId="6" fillId="5" borderId="1" xfId="0" applyFont="1" applyFill="1" applyBorder="1"/>
    <xf numFmtId="49" fontId="5" fillId="5" borderId="2" xfId="52" applyNumberFormat="1" applyFont="1" applyFill="1">
      <alignment vertical="top" wrapText="1"/>
    </xf>
    <xf numFmtId="49" fontId="5" fillId="5" borderId="2" xfId="31" applyNumberFormat="1" applyFont="1" applyFill="1">
      <alignment horizontal="center" vertical="top" shrinkToFit="1"/>
    </xf>
    <xf numFmtId="4" fontId="5" fillId="5" borderId="3" xfId="32" applyFont="1" applyFill="1" applyBorder="1" applyAlignment="1">
      <alignment horizontal="center" vertical="top" shrinkToFit="1"/>
    </xf>
    <xf numFmtId="0" fontId="6" fillId="5" borderId="6" xfId="0" applyFont="1" applyFill="1" applyBorder="1" applyAlignment="1">
      <alignment vertical="top" wrapText="1"/>
    </xf>
    <xf numFmtId="0" fontId="5" fillId="0" borderId="23" xfId="18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5" fillId="0" borderId="23" xfId="18" applyFont="1" applyBorder="1">
      <alignment horizontal="center" vertical="center" wrapText="1"/>
    </xf>
    <xf numFmtId="0" fontId="5" fillId="0" borderId="13" xfId="18" applyFont="1" applyBorder="1">
      <alignment horizontal="center" vertical="center" wrapText="1"/>
    </xf>
    <xf numFmtId="0" fontId="5" fillId="0" borderId="7" xfId="6" applyFont="1" applyBorder="1">
      <alignment horizontal="center" vertical="center" wrapText="1"/>
    </xf>
    <xf numFmtId="0" fontId="5" fillId="0" borderId="8" xfId="6" applyFont="1" applyBorder="1">
      <alignment horizontal="center" vertical="center" wrapText="1"/>
    </xf>
    <xf numFmtId="49" fontId="6" fillId="0" borderId="27" xfId="0" applyNumberFormat="1" applyFont="1" applyBorder="1" applyAlignment="1">
      <alignment horizontal="center" vertical="center" textRotation="90" wrapText="1"/>
    </xf>
    <xf numFmtId="49" fontId="6" fillId="0" borderId="25" xfId="0" applyNumberFormat="1" applyFont="1" applyBorder="1" applyAlignment="1">
      <alignment horizontal="center" vertical="center" textRotation="90" wrapText="1"/>
    </xf>
    <xf numFmtId="49" fontId="6" fillId="0" borderId="4" xfId="0" applyNumberFormat="1" applyFont="1" applyBorder="1" applyAlignment="1">
      <alignment horizontal="center" vertical="center" textRotation="90"/>
    </xf>
    <xf numFmtId="49" fontId="6" fillId="0" borderId="28" xfId="0" applyNumberFormat="1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28" xfId="0" applyFont="1" applyBorder="1" applyAlignment="1">
      <alignment horizontal="center" vertical="center" textRotation="90" wrapText="1"/>
    </xf>
    <xf numFmtId="0" fontId="6" fillId="0" borderId="29" xfId="0" applyFont="1" applyBorder="1" applyAlignment="1">
      <alignment horizontal="center" vertical="center" textRotation="90"/>
    </xf>
    <xf numFmtId="0" fontId="6" fillId="0" borderId="30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right" vertical="top"/>
    </xf>
  </cellXfs>
  <cellStyles count="53">
    <cellStyle name="br" xfId="40" xr:uid="{00000000-0005-0000-0000-000000000000}"/>
    <cellStyle name="col" xfId="39" xr:uid="{00000000-0005-0000-0000-000001000000}"/>
    <cellStyle name="st16" xfId="52" xr:uid="{00000000-0005-0000-0000-000002000000}"/>
    <cellStyle name="style0" xfId="41" xr:uid="{00000000-0005-0000-0000-000003000000}"/>
    <cellStyle name="td" xfId="42" xr:uid="{00000000-0005-0000-0000-000004000000}"/>
    <cellStyle name="tr" xfId="38" xr:uid="{00000000-0005-0000-0000-000005000000}"/>
    <cellStyle name="xl21" xfId="43" xr:uid="{00000000-0005-0000-0000-000006000000}"/>
    <cellStyle name="xl22" xfId="6" xr:uid="{00000000-0005-0000-0000-000007000000}"/>
    <cellStyle name="xl23" xfId="44" xr:uid="{00000000-0005-0000-0000-000008000000}"/>
    <cellStyle name="xl24" xfId="2" xr:uid="{00000000-0005-0000-0000-000009000000}"/>
    <cellStyle name="xl25" xfId="7" xr:uid="{00000000-0005-0000-0000-00000A000000}"/>
    <cellStyle name="xl26" xfId="31" xr:uid="{00000000-0005-0000-0000-00000B000000}"/>
    <cellStyle name="xl27" xfId="8" xr:uid="{00000000-0005-0000-0000-00000C000000}"/>
    <cellStyle name="xl28" xfId="9" xr:uid="{00000000-0005-0000-0000-00000D000000}"/>
    <cellStyle name="xl29" xfId="10" xr:uid="{00000000-0005-0000-0000-00000E000000}"/>
    <cellStyle name="xl30" xfId="11" xr:uid="{00000000-0005-0000-0000-00000F000000}"/>
    <cellStyle name="xl31" xfId="12" xr:uid="{00000000-0005-0000-0000-000010000000}"/>
    <cellStyle name="xl32" xfId="13" xr:uid="{00000000-0005-0000-0000-000011000000}"/>
    <cellStyle name="xl33" xfId="45" xr:uid="{00000000-0005-0000-0000-000012000000}"/>
    <cellStyle name="xl34" xfId="14" xr:uid="{00000000-0005-0000-0000-000013000000}"/>
    <cellStyle name="xl35" xfId="15" xr:uid="{00000000-0005-0000-0000-000014000000}"/>
    <cellStyle name="xl36" xfId="16" xr:uid="{00000000-0005-0000-0000-000015000000}"/>
    <cellStyle name="xl37" xfId="17" xr:uid="{00000000-0005-0000-0000-000016000000}"/>
    <cellStyle name="xl38" xfId="34" xr:uid="{00000000-0005-0000-0000-000017000000}"/>
    <cellStyle name="xl39" xfId="18" xr:uid="{00000000-0005-0000-0000-000018000000}"/>
    <cellStyle name="xl40" xfId="46" xr:uid="{00000000-0005-0000-0000-000019000000}"/>
    <cellStyle name="xl41" xfId="35" xr:uid="{00000000-0005-0000-0000-00001A000000}"/>
    <cellStyle name="xl42" xfId="1" xr:uid="{00000000-0005-0000-0000-00001B000000}"/>
    <cellStyle name="xl43" xfId="19" xr:uid="{00000000-0005-0000-0000-00001C000000}"/>
    <cellStyle name="xl44" xfId="20" xr:uid="{00000000-0005-0000-0000-00001D000000}"/>
    <cellStyle name="xl45" xfId="21" xr:uid="{00000000-0005-0000-0000-00001E000000}"/>
    <cellStyle name="xl46" xfId="22" xr:uid="{00000000-0005-0000-0000-00001F000000}"/>
    <cellStyle name="xl47" xfId="23" xr:uid="{00000000-0005-0000-0000-000020000000}"/>
    <cellStyle name="xl48" xfId="24" xr:uid="{00000000-0005-0000-0000-000021000000}"/>
    <cellStyle name="xl49" xfId="25" xr:uid="{00000000-0005-0000-0000-000022000000}"/>
    <cellStyle name="xl50" xfId="26" xr:uid="{00000000-0005-0000-0000-000023000000}"/>
    <cellStyle name="xl51" xfId="27" xr:uid="{00000000-0005-0000-0000-000024000000}"/>
    <cellStyle name="xl52" xfId="28" xr:uid="{00000000-0005-0000-0000-000025000000}"/>
    <cellStyle name="xl53" xfId="29" xr:uid="{00000000-0005-0000-0000-000026000000}"/>
    <cellStyle name="xl54" xfId="37" xr:uid="{00000000-0005-0000-0000-000027000000}"/>
    <cellStyle name="xl55" xfId="47" xr:uid="{00000000-0005-0000-0000-000028000000}"/>
    <cellStyle name="xl56" xfId="36" xr:uid="{00000000-0005-0000-0000-000029000000}"/>
    <cellStyle name="xl57" xfId="3" xr:uid="{00000000-0005-0000-0000-00002A000000}"/>
    <cellStyle name="xl58" xfId="4" xr:uid="{00000000-0005-0000-0000-00002B000000}"/>
    <cellStyle name="xl59" xfId="5" xr:uid="{00000000-0005-0000-0000-00002C000000}"/>
    <cellStyle name="xl60" xfId="48" xr:uid="{00000000-0005-0000-0000-00002D000000}"/>
    <cellStyle name="xl61" xfId="30" xr:uid="{00000000-0005-0000-0000-00002E000000}"/>
    <cellStyle name="xl62" xfId="49" xr:uid="{00000000-0005-0000-0000-00002F000000}"/>
    <cellStyle name="xl63" xfId="50" xr:uid="{00000000-0005-0000-0000-000030000000}"/>
    <cellStyle name="xl64" xfId="32" xr:uid="{00000000-0005-0000-0000-000031000000}"/>
    <cellStyle name="xl65" xfId="33" xr:uid="{00000000-0005-0000-0000-000032000000}"/>
    <cellStyle name="Обычный" xfId="0" builtinId="0"/>
    <cellStyle name="Финансовый" xfId="51" builtinId="3"/>
  </cellStyles>
  <dxfs count="0"/>
  <tableStyles count="0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1408"/>
  <sheetViews>
    <sheetView tabSelected="1" zoomScale="110" zoomScaleNormal="110" workbookViewId="0">
      <selection activeCell="D3" sqref="D3"/>
    </sheetView>
  </sheetViews>
  <sheetFormatPr defaultColWidth="9.140625" defaultRowHeight="12.75" x14ac:dyDescent="0.2"/>
  <cols>
    <col min="1" max="1" width="42.42578125" style="87" customWidth="1"/>
    <col min="2" max="2" width="6.140625" style="9" customWidth="1"/>
    <col min="3" max="3" width="7" style="9" customWidth="1"/>
    <col min="4" max="4" width="13.42578125" style="9" customWidth="1"/>
    <col min="5" max="5" width="9.140625" style="9"/>
    <col min="6" max="6" width="15.7109375" style="9" hidden="1" customWidth="1"/>
    <col min="7" max="7" width="17.28515625" style="9" customWidth="1"/>
    <col min="8" max="8" width="16.28515625" style="9" hidden="1" customWidth="1"/>
    <col min="9" max="9" width="16.85546875" style="9" hidden="1" customWidth="1"/>
    <col min="10" max="11" width="15.5703125" style="8" bestFit="1" customWidth="1"/>
    <col min="12" max="12" width="19.42578125" style="8" customWidth="1"/>
    <col min="13" max="13" width="17.85546875" style="8" customWidth="1"/>
    <col min="14" max="14" width="16.140625" style="8" customWidth="1"/>
    <col min="15" max="15" width="27" style="8" customWidth="1"/>
    <col min="16" max="16384" width="9.140625" style="8"/>
  </cols>
  <sheetData>
    <row r="2" spans="1:15" ht="15" customHeight="1" x14ac:dyDescent="0.2">
      <c r="E2" s="123" t="s">
        <v>921</v>
      </c>
      <c r="F2" s="123"/>
      <c r="G2" s="123"/>
    </row>
    <row r="3" spans="1:15" ht="15" customHeight="1" x14ac:dyDescent="0.2">
      <c r="E3" s="123" t="s">
        <v>407</v>
      </c>
      <c r="F3" s="123"/>
      <c r="G3" s="123"/>
    </row>
    <row r="4" spans="1:15" ht="15" customHeight="1" x14ac:dyDescent="0.2">
      <c r="E4" s="123" t="s">
        <v>408</v>
      </c>
      <c r="F4" s="123"/>
      <c r="G4" s="123"/>
    </row>
    <row r="5" spans="1:15" ht="15" customHeight="1" x14ac:dyDescent="0.2">
      <c r="E5" s="123" t="s">
        <v>409</v>
      </c>
      <c r="F5" s="123"/>
      <c r="G5" s="123"/>
    </row>
    <row r="6" spans="1:15" ht="15" customHeight="1" x14ac:dyDescent="0.2">
      <c r="E6" s="123" t="s">
        <v>410</v>
      </c>
      <c r="F6" s="123"/>
      <c r="G6" s="123"/>
    </row>
    <row r="7" spans="1:15" ht="15" customHeight="1" x14ac:dyDescent="0.2">
      <c r="E7" s="123" t="s">
        <v>949</v>
      </c>
      <c r="F7" s="123"/>
      <c r="G7" s="123"/>
    </row>
    <row r="9" spans="1:15" ht="45" customHeight="1" x14ac:dyDescent="0.25">
      <c r="A9" s="110" t="s">
        <v>920</v>
      </c>
      <c r="B9" s="110"/>
      <c r="C9" s="110"/>
      <c r="D9" s="110"/>
      <c r="E9" s="110"/>
      <c r="F9" s="110"/>
      <c r="G9" s="110"/>
    </row>
    <row r="10" spans="1:15" x14ac:dyDescent="0.2">
      <c r="F10" s="9" t="s">
        <v>414</v>
      </c>
      <c r="G10" s="10"/>
      <c r="H10" s="10"/>
      <c r="I10" s="10"/>
    </row>
    <row r="11" spans="1:15" ht="40.5" customHeight="1" x14ac:dyDescent="0.2">
      <c r="A11" s="113" t="s">
        <v>0</v>
      </c>
      <c r="B11" s="115" t="s">
        <v>492</v>
      </c>
      <c r="C11" s="117" t="s">
        <v>411</v>
      </c>
      <c r="D11" s="119" t="s">
        <v>412</v>
      </c>
      <c r="E11" s="121" t="s">
        <v>413</v>
      </c>
      <c r="F11" s="112" t="s">
        <v>507</v>
      </c>
      <c r="G11" s="111" t="s">
        <v>521</v>
      </c>
      <c r="H11" s="109" t="s">
        <v>837</v>
      </c>
      <c r="I11" s="109" t="s">
        <v>838</v>
      </c>
    </row>
    <row r="12" spans="1:15" ht="69" customHeight="1" x14ac:dyDescent="0.2">
      <c r="A12" s="114"/>
      <c r="B12" s="116"/>
      <c r="C12" s="118"/>
      <c r="D12" s="120"/>
      <c r="E12" s="122"/>
      <c r="F12" s="112"/>
      <c r="G12" s="111"/>
      <c r="H12" s="109"/>
      <c r="I12" s="109"/>
    </row>
    <row r="13" spans="1:15" ht="24.75" customHeight="1" x14ac:dyDescent="0.2">
      <c r="A13" s="88" t="s">
        <v>406</v>
      </c>
      <c r="B13" s="11"/>
      <c r="C13" s="12"/>
      <c r="D13" s="13"/>
      <c r="E13" s="14"/>
      <c r="F13" s="15" t="e">
        <f>F14+F610+F641+F1000+F1191</f>
        <v>#REF!</v>
      </c>
      <c r="G13" s="16">
        <f>G14+G610+G641+G1000+G1191</f>
        <v>4358599832.539999</v>
      </c>
      <c r="H13" s="16" t="e">
        <f>H14+H610+H641+H1000+H1191</f>
        <v>#REF!</v>
      </c>
      <c r="I13" s="16" t="e">
        <f>I14+I610+I641+I1000+I1191</f>
        <v>#REF!</v>
      </c>
      <c r="K13" s="17"/>
      <c r="L13" s="17"/>
      <c r="M13" s="17"/>
      <c r="N13" s="17"/>
    </row>
    <row r="14" spans="1:15" ht="29.25" customHeight="1" x14ac:dyDescent="0.2">
      <c r="A14" s="30" t="s">
        <v>405</v>
      </c>
      <c r="B14" s="18" t="s">
        <v>1</v>
      </c>
      <c r="C14" s="18" t="s">
        <v>2</v>
      </c>
      <c r="D14" s="18" t="s">
        <v>564</v>
      </c>
      <c r="E14" s="18" t="s">
        <v>4</v>
      </c>
      <c r="F14" s="19" t="e">
        <f>F15+#REF!+F157+F213+F344+F417+F444+F475+F481+F536+F578+F604+F598</f>
        <v>#REF!</v>
      </c>
      <c r="G14" s="20">
        <f>G15+G157+G213+G344+G417+G444+G475+G481+G536+G578+G604+G598+G460</f>
        <v>1912814662.7099998</v>
      </c>
      <c r="H14" s="20">
        <f t="shared" ref="H14:I14" si="0">H15+H157+H213+H344+H417+H444+H475+H481+H536+H578+H604+H598+H460</f>
        <v>534292710.36000001</v>
      </c>
      <c r="I14" s="20">
        <f t="shared" si="0"/>
        <v>727265765.17000008</v>
      </c>
      <c r="J14" s="17"/>
      <c r="K14" s="17"/>
      <c r="L14" s="17"/>
      <c r="M14" s="17"/>
      <c r="N14" s="17"/>
      <c r="O14" s="17"/>
    </row>
    <row r="15" spans="1:15" ht="17.25" customHeight="1" x14ac:dyDescent="0.2">
      <c r="A15" s="30" t="s">
        <v>5</v>
      </c>
      <c r="B15" s="18" t="s">
        <v>1</v>
      </c>
      <c r="C15" s="18" t="s">
        <v>6</v>
      </c>
      <c r="D15" s="18" t="s">
        <v>564</v>
      </c>
      <c r="E15" s="18" t="s">
        <v>4</v>
      </c>
      <c r="F15" s="19" t="e">
        <f>F16+F31+F52+F57+F69+F74+F81</f>
        <v>#REF!</v>
      </c>
      <c r="G15" s="20">
        <f>G16+G31+G52+G57+G69+G74+G81</f>
        <v>1055477013.39</v>
      </c>
      <c r="H15" s="20">
        <f>H16+H31+H52+H57+H69+H74+H81</f>
        <v>178710106.88999999</v>
      </c>
      <c r="I15" s="20">
        <f>I16+I31+I52+I57+I69+I74+I81</f>
        <v>184616682.13</v>
      </c>
      <c r="K15" s="17"/>
      <c r="L15" s="17"/>
      <c r="M15" s="17"/>
      <c r="N15" s="17"/>
    </row>
    <row r="16" spans="1:15" ht="51" x14ac:dyDescent="0.2">
      <c r="A16" s="30" t="s">
        <v>7</v>
      </c>
      <c r="B16" s="18" t="s">
        <v>1</v>
      </c>
      <c r="C16" s="18" t="s">
        <v>8</v>
      </c>
      <c r="D16" s="18" t="s">
        <v>564</v>
      </c>
      <c r="E16" s="18" t="s">
        <v>4</v>
      </c>
      <c r="F16" s="19">
        <f>F17</f>
        <v>7956090</v>
      </c>
      <c r="G16" s="20">
        <f>G17</f>
        <v>8874998</v>
      </c>
      <c r="H16" s="20">
        <f t="shared" ref="H16:I16" si="1">H17</f>
        <v>8874998</v>
      </c>
      <c r="I16" s="20">
        <f t="shared" si="1"/>
        <v>8874998</v>
      </c>
      <c r="J16" s="17"/>
      <c r="K16" s="17"/>
      <c r="L16" s="17"/>
      <c r="M16" s="17"/>
      <c r="N16" s="17"/>
    </row>
    <row r="17" spans="1:14" ht="51" x14ac:dyDescent="0.2">
      <c r="A17" s="30" t="s">
        <v>9</v>
      </c>
      <c r="B17" s="18" t="s">
        <v>1</v>
      </c>
      <c r="C17" s="18" t="s">
        <v>8</v>
      </c>
      <c r="D17" s="18" t="s">
        <v>527</v>
      </c>
      <c r="E17" s="18" t="s">
        <v>4</v>
      </c>
      <c r="F17" s="19">
        <f>F18+F25+F28</f>
        <v>7956090</v>
      </c>
      <c r="G17" s="20">
        <f>G18+G25+G28</f>
        <v>8874998</v>
      </c>
      <c r="H17" s="20">
        <f t="shared" ref="H17:I17" si="2">H18+H25+H28</f>
        <v>8874998</v>
      </c>
      <c r="I17" s="20">
        <f t="shared" si="2"/>
        <v>8874998</v>
      </c>
      <c r="K17" s="17"/>
      <c r="L17" s="17"/>
      <c r="M17" s="17"/>
      <c r="N17" s="17"/>
    </row>
    <row r="18" spans="1:14" x14ac:dyDescent="0.2">
      <c r="A18" s="30" t="s">
        <v>10</v>
      </c>
      <c r="B18" s="18" t="s">
        <v>1</v>
      </c>
      <c r="C18" s="18" t="s">
        <v>8</v>
      </c>
      <c r="D18" s="18" t="s">
        <v>528</v>
      </c>
      <c r="E18" s="18" t="s">
        <v>4</v>
      </c>
      <c r="F18" s="19">
        <f>F19+F21+F23</f>
        <v>3468184</v>
      </c>
      <c r="G18" s="20">
        <f>G19+G21+G23</f>
        <v>3990828</v>
      </c>
      <c r="H18" s="20">
        <f t="shared" ref="H18:I18" si="3">H19+H21+H23</f>
        <v>3990828</v>
      </c>
      <c r="I18" s="20">
        <f t="shared" si="3"/>
        <v>3990828</v>
      </c>
    </row>
    <row r="19" spans="1:14" ht="63.75" x14ac:dyDescent="0.2">
      <c r="A19" s="30" t="s">
        <v>12</v>
      </c>
      <c r="B19" s="18" t="s">
        <v>1</v>
      </c>
      <c r="C19" s="18" t="s">
        <v>8</v>
      </c>
      <c r="D19" s="18" t="s">
        <v>528</v>
      </c>
      <c r="E19" s="18" t="s">
        <v>13</v>
      </c>
      <c r="F19" s="19">
        <f>F20</f>
        <v>3008184</v>
      </c>
      <c r="G19" s="20">
        <f>G20</f>
        <v>3290828</v>
      </c>
      <c r="H19" s="20">
        <f t="shared" ref="H19:I19" si="4">H20</f>
        <v>3290828</v>
      </c>
      <c r="I19" s="20">
        <f t="shared" si="4"/>
        <v>3290828</v>
      </c>
    </row>
    <row r="20" spans="1:14" ht="28.5" customHeight="1" x14ac:dyDescent="0.2">
      <c r="A20" s="30" t="s">
        <v>14</v>
      </c>
      <c r="B20" s="18" t="s">
        <v>1</v>
      </c>
      <c r="C20" s="18" t="s">
        <v>8</v>
      </c>
      <c r="D20" s="18" t="s">
        <v>528</v>
      </c>
      <c r="E20" s="18" t="s">
        <v>15</v>
      </c>
      <c r="F20" s="19">
        <v>3008184</v>
      </c>
      <c r="G20" s="20">
        <v>3290828</v>
      </c>
      <c r="H20" s="20">
        <v>3290828</v>
      </c>
      <c r="I20" s="20">
        <v>3290828</v>
      </c>
      <c r="L20" s="17"/>
    </row>
    <row r="21" spans="1:14" ht="38.25" x14ac:dyDescent="0.2">
      <c r="A21" s="30" t="s">
        <v>16</v>
      </c>
      <c r="B21" s="18" t="s">
        <v>1</v>
      </c>
      <c r="C21" s="18" t="s">
        <v>8</v>
      </c>
      <c r="D21" s="18" t="s">
        <v>528</v>
      </c>
      <c r="E21" s="18" t="s">
        <v>17</v>
      </c>
      <c r="F21" s="19">
        <f>F22</f>
        <v>460000</v>
      </c>
      <c r="G21" s="20">
        <f>G22</f>
        <v>700000</v>
      </c>
      <c r="H21" s="20">
        <f t="shared" ref="H21:I21" si="5">H22</f>
        <v>700000</v>
      </c>
      <c r="I21" s="20">
        <f t="shared" si="5"/>
        <v>700000</v>
      </c>
    </row>
    <row r="22" spans="1:14" ht="39.75" customHeight="1" x14ac:dyDescent="0.2">
      <c r="A22" s="30" t="s">
        <v>18</v>
      </c>
      <c r="B22" s="18" t="s">
        <v>1</v>
      </c>
      <c r="C22" s="18" t="s">
        <v>8</v>
      </c>
      <c r="D22" s="18" t="s">
        <v>528</v>
      </c>
      <c r="E22" s="18" t="s">
        <v>19</v>
      </c>
      <c r="F22" s="19">
        <v>460000</v>
      </c>
      <c r="G22" s="20">
        <v>700000</v>
      </c>
      <c r="H22" s="20">
        <v>700000</v>
      </c>
      <c r="I22" s="20">
        <v>700000</v>
      </c>
    </row>
    <row r="23" spans="1:14" hidden="1" x14ac:dyDescent="0.2">
      <c r="A23" s="30" t="s">
        <v>20</v>
      </c>
      <c r="B23" s="18" t="s">
        <v>1</v>
      </c>
      <c r="C23" s="18" t="s">
        <v>8</v>
      </c>
      <c r="D23" s="18" t="s">
        <v>11</v>
      </c>
      <c r="E23" s="18" t="s">
        <v>21</v>
      </c>
      <c r="F23" s="19">
        <f>F24</f>
        <v>0</v>
      </c>
      <c r="G23" s="20">
        <f>G24</f>
        <v>0</v>
      </c>
      <c r="H23" s="20">
        <f t="shared" ref="H23:I23" si="6">H24</f>
        <v>0</v>
      </c>
      <c r="I23" s="20">
        <f t="shared" si="6"/>
        <v>0</v>
      </c>
    </row>
    <row r="24" spans="1:14" ht="25.5" hidden="1" x14ac:dyDescent="0.2">
      <c r="A24" s="30" t="s">
        <v>22</v>
      </c>
      <c r="B24" s="18" t="s">
        <v>1</v>
      </c>
      <c r="C24" s="18" t="s">
        <v>8</v>
      </c>
      <c r="D24" s="18" t="s">
        <v>11</v>
      </c>
      <c r="E24" s="18" t="s">
        <v>23</v>
      </c>
      <c r="F24" s="19"/>
      <c r="G24" s="20"/>
      <c r="H24" s="20"/>
      <c r="I24" s="20"/>
    </row>
    <row r="25" spans="1:14" ht="30" customHeight="1" x14ac:dyDescent="0.2">
      <c r="A25" s="30" t="s">
        <v>24</v>
      </c>
      <c r="B25" s="18" t="s">
        <v>1</v>
      </c>
      <c r="C25" s="18" t="s">
        <v>8</v>
      </c>
      <c r="D25" s="18" t="s">
        <v>529</v>
      </c>
      <c r="E25" s="18" t="s">
        <v>4</v>
      </c>
      <c r="F25" s="19">
        <f t="shared" ref="F25:I26" si="7">F26</f>
        <v>1383806</v>
      </c>
      <c r="G25" s="20">
        <f t="shared" si="7"/>
        <v>1780070</v>
      </c>
      <c r="H25" s="20">
        <f t="shared" si="7"/>
        <v>1780070</v>
      </c>
      <c r="I25" s="20">
        <f t="shared" si="7"/>
        <v>1780070</v>
      </c>
    </row>
    <row r="26" spans="1:14" ht="63.75" x14ac:dyDescent="0.2">
      <c r="A26" s="30" t="s">
        <v>12</v>
      </c>
      <c r="B26" s="18" t="s">
        <v>1</v>
      </c>
      <c r="C26" s="18" t="s">
        <v>8</v>
      </c>
      <c r="D26" s="18" t="s">
        <v>529</v>
      </c>
      <c r="E26" s="18" t="s">
        <v>13</v>
      </c>
      <c r="F26" s="19">
        <f t="shared" si="7"/>
        <v>1383806</v>
      </c>
      <c r="G26" s="20">
        <f t="shared" si="7"/>
        <v>1780070</v>
      </c>
      <c r="H26" s="20">
        <f t="shared" si="7"/>
        <v>1780070</v>
      </c>
      <c r="I26" s="20">
        <f t="shared" si="7"/>
        <v>1780070</v>
      </c>
    </row>
    <row r="27" spans="1:14" ht="30" customHeight="1" x14ac:dyDescent="0.2">
      <c r="A27" s="30" t="s">
        <v>14</v>
      </c>
      <c r="B27" s="18" t="s">
        <v>1</v>
      </c>
      <c r="C27" s="18" t="s">
        <v>8</v>
      </c>
      <c r="D27" s="18" t="s">
        <v>529</v>
      </c>
      <c r="E27" s="18" t="s">
        <v>15</v>
      </c>
      <c r="F27" s="19">
        <v>1383806</v>
      </c>
      <c r="G27" s="20">
        <v>1780070</v>
      </c>
      <c r="H27" s="20">
        <v>1780070</v>
      </c>
      <c r="I27" s="20">
        <v>1780070</v>
      </c>
    </row>
    <row r="28" spans="1:14" ht="25.5" x14ac:dyDescent="0.2">
      <c r="A28" s="30" t="s">
        <v>25</v>
      </c>
      <c r="B28" s="18" t="s">
        <v>1</v>
      </c>
      <c r="C28" s="18" t="s">
        <v>8</v>
      </c>
      <c r="D28" s="18" t="s">
        <v>530</v>
      </c>
      <c r="E28" s="18" t="s">
        <v>4</v>
      </c>
      <c r="F28" s="19">
        <f t="shared" ref="F28:I29" si="8">F29</f>
        <v>3104100</v>
      </c>
      <c r="G28" s="20">
        <f t="shared" si="8"/>
        <v>3104100</v>
      </c>
      <c r="H28" s="20">
        <f t="shared" si="8"/>
        <v>3104100</v>
      </c>
      <c r="I28" s="20">
        <f t="shared" si="8"/>
        <v>3104100</v>
      </c>
    </row>
    <row r="29" spans="1:14" ht="63.75" x14ac:dyDescent="0.2">
      <c r="A29" s="30" t="s">
        <v>12</v>
      </c>
      <c r="B29" s="18" t="s">
        <v>1</v>
      </c>
      <c r="C29" s="18" t="s">
        <v>8</v>
      </c>
      <c r="D29" s="18" t="s">
        <v>530</v>
      </c>
      <c r="E29" s="18" t="s">
        <v>13</v>
      </c>
      <c r="F29" s="19">
        <f t="shared" si="8"/>
        <v>3104100</v>
      </c>
      <c r="G29" s="20">
        <f t="shared" si="8"/>
        <v>3104100</v>
      </c>
      <c r="H29" s="20">
        <f t="shared" si="8"/>
        <v>3104100</v>
      </c>
      <c r="I29" s="20">
        <f t="shared" si="8"/>
        <v>3104100</v>
      </c>
    </row>
    <row r="30" spans="1:14" ht="25.5" x14ac:dyDescent="0.2">
      <c r="A30" s="30" t="s">
        <v>14</v>
      </c>
      <c r="B30" s="18" t="s">
        <v>1</v>
      </c>
      <c r="C30" s="18" t="s">
        <v>8</v>
      </c>
      <c r="D30" s="18" t="s">
        <v>530</v>
      </c>
      <c r="E30" s="18" t="s">
        <v>15</v>
      </c>
      <c r="F30" s="19">
        <v>3104100</v>
      </c>
      <c r="G30" s="20">
        <v>3104100</v>
      </c>
      <c r="H30" s="20">
        <v>3104100</v>
      </c>
      <c r="I30" s="20">
        <v>3104100</v>
      </c>
    </row>
    <row r="31" spans="1:14" ht="51" x14ac:dyDescent="0.2">
      <c r="A31" s="30" t="s">
        <v>26</v>
      </c>
      <c r="B31" s="18" t="s">
        <v>1</v>
      </c>
      <c r="C31" s="18" t="s">
        <v>27</v>
      </c>
      <c r="D31" s="18" t="s">
        <v>564</v>
      </c>
      <c r="E31" s="18" t="s">
        <v>4</v>
      </c>
      <c r="F31" s="19">
        <f>F32+F48</f>
        <v>77423635</v>
      </c>
      <c r="G31" s="20">
        <f>G32+G48</f>
        <v>93747791</v>
      </c>
      <c r="H31" s="20">
        <f t="shared" ref="H31:I31" si="9">H32+H48</f>
        <v>93747791</v>
      </c>
      <c r="I31" s="20">
        <f t="shared" si="9"/>
        <v>93747791</v>
      </c>
    </row>
    <row r="32" spans="1:14" ht="51" x14ac:dyDescent="0.2">
      <c r="A32" s="30" t="s">
        <v>28</v>
      </c>
      <c r="B32" s="18" t="s">
        <v>1</v>
      </c>
      <c r="C32" s="18" t="s">
        <v>27</v>
      </c>
      <c r="D32" s="18" t="s">
        <v>531</v>
      </c>
      <c r="E32" s="18" t="s">
        <v>4</v>
      </c>
      <c r="F32" s="19">
        <f>F34</f>
        <v>75421944</v>
      </c>
      <c r="G32" s="20">
        <f>G34</f>
        <v>91212427</v>
      </c>
      <c r="H32" s="20">
        <f t="shared" ref="H32:I32" si="10">H34</f>
        <v>91212427</v>
      </c>
      <c r="I32" s="20">
        <f t="shared" si="10"/>
        <v>91212427</v>
      </c>
      <c r="J32" s="17"/>
    </row>
    <row r="33" spans="1:9" x14ac:dyDescent="0.2">
      <c r="A33" s="30" t="s">
        <v>532</v>
      </c>
      <c r="B33" s="18" t="s">
        <v>1</v>
      </c>
      <c r="C33" s="18" t="s">
        <v>27</v>
      </c>
      <c r="D33" s="18" t="s">
        <v>533</v>
      </c>
      <c r="E33" s="18" t="s">
        <v>4</v>
      </c>
      <c r="F33" s="19"/>
      <c r="G33" s="20">
        <f>G34</f>
        <v>91212427</v>
      </c>
      <c r="H33" s="20">
        <f t="shared" ref="H33:I33" si="11">H34</f>
        <v>91212427</v>
      </c>
      <c r="I33" s="20">
        <f t="shared" si="11"/>
        <v>91212427</v>
      </c>
    </row>
    <row r="34" spans="1:9" ht="38.25" x14ac:dyDescent="0.2">
      <c r="A34" s="30" t="s">
        <v>534</v>
      </c>
      <c r="B34" s="18" t="s">
        <v>1</v>
      </c>
      <c r="C34" s="18" t="s">
        <v>27</v>
      </c>
      <c r="D34" s="18" t="s">
        <v>535</v>
      </c>
      <c r="E34" s="18" t="s">
        <v>4</v>
      </c>
      <c r="F34" s="19">
        <f>F35+F40+F43</f>
        <v>75421944</v>
      </c>
      <c r="G34" s="20">
        <f>G35+G40+G43</f>
        <v>91212427</v>
      </c>
      <c r="H34" s="20">
        <f t="shared" ref="H34:I34" si="12">H35+H40+H43</f>
        <v>91212427</v>
      </c>
      <c r="I34" s="20">
        <f t="shared" si="12"/>
        <v>91212427</v>
      </c>
    </row>
    <row r="35" spans="1:9" x14ac:dyDescent="0.2">
      <c r="A35" s="30" t="s">
        <v>10</v>
      </c>
      <c r="B35" s="18" t="s">
        <v>1</v>
      </c>
      <c r="C35" s="18" t="s">
        <v>27</v>
      </c>
      <c r="D35" s="18" t="s">
        <v>536</v>
      </c>
      <c r="E35" s="18" t="s">
        <v>4</v>
      </c>
      <c r="F35" s="19">
        <f>F36+F38</f>
        <v>75421944</v>
      </c>
      <c r="G35" s="20">
        <f>G36+G38</f>
        <v>91212427</v>
      </c>
      <c r="H35" s="20">
        <f t="shared" ref="H35:I35" si="13">H36+H38</f>
        <v>91212427</v>
      </c>
      <c r="I35" s="20">
        <f t="shared" si="13"/>
        <v>91212427</v>
      </c>
    </row>
    <row r="36" spans="1:9" ht="63.75" x14ac:dyDescent="0.2">
      <c r="A36" s="30" t="s">
        <v>12</v>
      </c>
      <c r="B36" s="18" t="s">
        <v>1</v>
      </c>
      <c r="C36" s="18" t="s">
        <v>27</v>
      </c>
      <c r="D36" s="18" t="s">
        <v>536</v>
      </c>
      <c r="E36" s="18" t="s">
        <v>13</v>
      </c>
      <c r="F36" s="19">
        <f>F37</f>
        <v>65294944</v>
      </c>
      <c r="G36" s="20">
        <f>G37</f>
        <v>73766427</v>
      </c>
      <c r="H36" s="20">
        <f t="shared" ref="H36:I36" si="14">H37</f>
        <v>73766427</v>
      </c>
      <c r="I36" s="20">
        <f t="shared" si="14"/>
        <v>73766427</v>
      </c>
    </row>
    <row r="37" spans="1:9" ht="25.5" x14ac:dyDescent="0.2">
      <c r="A37" s="30" t="s">
        <v>14</v>
      </c>
      <c r="B37" s="18" t="s">
        <v>1</v>
      </c>
      <c r="C37" s="18" t="s">
        <v>27</v>
      </c>
      <c r="D37" s="18" t="s">
        <v>536</v>
      </c>
      <c r="E37" s="18" t="s">
        <v>15</v>
      </c>
      <c r="F37" s="19">
        <v>65294944</v>
      </c>
      <c r="G37" s="20">
        <v>73766427</v>
      </c>
      <c r="H37" s="20">
        <v>73766427</v>
      </c>
      <c r="I37" s="20">
        <v>73766427</v>
      </c>
    </row>
    <row r="38" spans="1:9" ht="38.25" x14ac:dyDescent="0.2">
      <c r="A38" s="30" t="s">
        <v>16</v>
      </c>
      <c r="B38" s="18" t="s">
        <v>1</v>
      </c>
      <c r="C38" s="18" t="s">
        <v>27</v>
      </c>
      <c r="D38" s="18" t="s">
        <v>536</v>
      </c>
      <c r="E38" s="18" t="s">
        <v>17</v>
      </c>
      <c r="F38" s="19">
        <f>F39</f>
        <v>10127000</v>
      </c>
      <c r="G38" s="20">
        <f>G39</f>
        <v>17446000</v>
      </c>
      <c r="H38" s="20">
        <f t="shared" ref="H38:I38" si="15">H39</f>
        <v>17446000</v>
      </c>
      <c r="I38" s="20">
        <f t="shared" si="15"/>
        <v>17446000</v>
      </c>
    </row>
    <row r="39" spans="1:9" ht="40.9" customHeight="1" x14ac:dyDescent="0.2">
      <c r="A39" s="30" t="s">
        <v>18</v>
      </c>
      <c r="B39" s="18" t="s">
        <v>1</v>
      </c>
      <c r="C39" s="18" t="s">
        <v>27</v>
      </c>
      <c r="D39" s="18" t="s">
        <v>536</v>
      </c>
      <c r="E39" s="18" t="s">
        <v>19</v>
      </c>
      <c r="F39" s="19">
        <f>75421944-F37</f>
        <v>10127000</v>
      </c>
      <c r="G39" s="20">
        <v>17446000</v>
      </c>
      <c r="H39" s="20">
        <v>17446000</v>
      </c>
      <c r="I39" s="20">
        <v>17446000</v>
      </c>
    </row>
    <row r="40" spans="1:9" ht="25.5" hidden="1" x14ac:dyDescent="0.2">
      <c r="A40" s="30" t="s">
        <v>30</v>
      </c>
      <c r="B40" s="18" t="s">
        <v>1</v>
      </c>
      <c r="C40" s="18" t="s">
        <v>27</v>
      </c>
      <c r="D40" s="18" t="s">
        <v>31</v>
      </c>
      <c r="E40" s="18" t="s">
        <v>4</v>
      </c>
      <c r="F40" s="19"/>
      <c r="G40" s="20"/>
      <c r="H40" s="20"/>
      <c r="I40" s="20"/>
    </row>
    <row r="41" spans="1:9" ht="63.75" hidden="1" x14ac:dyDescent="0.2">
      <c r="A41" s="30" t="s">
        <v>12</v>
      </c>
      <c r="B41" s="18" t="s">
        <v>1</v>
      </c>
      <c r="C41" s="18" t="s">
        <v>27</v>
      </c>
      <c r="D41" s="18" t="s">
        <v>31</v>
      </c>
      <c r="E41" s="18" t="s">
        <v>13</v>
      </c>
      <c r="F41" s="19"/>
      <c r="G41" s="20"/>
      <c r="H41" s="20"/>
      <c r="I41" s="20"/>
    </row>
    <row r="42" spans="1:9" ht="25.5" hidden="1" x14ac:dyDescent="0.2">
      <c r="A42" s="30" t="s">
        <v>14</v>
      </c>
      <c r="B42" s="18" t="s">
        <v>1</v>
      </c>
      <c r="C42" s="18" t="s">
        <v>27</v>
      </c>
      <c r="D42" s="18" t="s">
        <v>31</v>
      </c>
      <c r="E42" s="18" t="s">
        <v>15</v>
      </c>
      <c r="F42" s="19"/>
      <c r="G42" s="20"/>
      <c r="H42" s="20"/>
      <c r="I42" s="20"/>
    </row>
    <row r="43" spans="1:9" ht="63.75" hidden="1" x14ac:dyDescent="0.2">
      <c r="A43" s="30" t="s">
        <v>32</v>
      </c>
      <c r="B43" s="18" t="s">
        <v>1</v>
      </c>
      <c r="C43" s="18" t="s">
        <v>27</v>
      </c>
      <c r="D43" s="18" t="s">
        <v>33</v>
      </c>
      <c r="E43" s="18" t="s">
        <v>4</v>
      </c>
      <c r="F43" s="19">
        <f>F44+F46</f>
        <v>0</v>
      </c>
      <c r="G43" s="20">
        <f>G44+G46</f>
        <v>0</v>
      </c>
      <c r="H43" s="20">
        <f t="shared" ref="H43:I43" si="16">H44+H46</f>
        <v>0</v>
      </c>
      <c r="I43" s="20">
        <f t="shared" si="16"/>
        <v>0</v>
      </c>
    </row>
    <row r="44" spans="1:9" ht="63.75" hidden="1" x14ac:dyDescent="0.2">
      <c r="A44" s="30" t="s">
        <v>12</v>
      </c>
      <c r="B44" s="18" t="s">
        <v>1</v>
      </c>
      <c r="C44" s="18" t="s">
        <v>27</v>
      </c>
      <c r="D44" s="18" t="s">
        <v>33</v>
      </c>
      <c r="E44" s="18" t="s">
        <v>13</v>
      </c>
      <c r="F44" s="19">
        <f>F45</f>
        <v>0</v>
      </c>
      <c r="G44" s="20">
        <f>G45</f>
        <v>0</v>
      </c>
      <c r="H44" s="20">
        <f t="shared" ref="H44:I44" si="17">H45</f>
        <v>0</v>
      </c>
      <c r="I44" s="20">
        <f t="shared" si="17"/>
        <v>0</v>
      </c>
    </row>
    <row r="45" spans="1:9" ht="25.5" hidden="1" x14ac:dyDescent="0.2">
      <c r="A45" s="30" t="s">
        <v>14</v>
      </c>
      <c r="B45" s="18" t="s">
        <v>1</v>
      </c>
      <c r="C45" s="18" t="s">
        <v>27</v>
      </c>
      <c r="D45" s="18" t="s">
        <v>33</v>
      </c>
      <c r="E45" s="18" t="s">
        <v>15</v>
      </c>
      <c r="F45" s="19"/>
      <c r="G45" s="20"/>
      <c r="H45" s="20"/>
      <c r="I45" s="20"/>
    </row>
    <row r="46" spans="1:9" ht="38.25" hidden="1" x14ac:dyDescent="0.2">
      <c r="A46" s="30" t="s">
        <v>16</v>
      </c>
      <c r="B46" s="18" t="s">
        <v>1</v>
      </c>
      <c r="C46" s="18" t="s">
        <v>27</v>
      </c>
      <c r="D46" s="18" t="s">
        <v>33</v>
      </c>
      <c r="E46" s="18" t="s">
        <v>17</v>
      </c>
      <c r="F46" s="19">
        <f>F47</f>
        <v>0</v>
      </c>
      <c r="G46" s="20">
        <f>G47</f>
        <v>0</v>
      </c>
      <c r="H46" s="20">
        <f t="shared" ref="H46:I46" si="18">H47</f>
        <v>0</v>
      </c>
      <c r="I46" s="20">
        <f t="shared" si="18"/>
        <v>0</v>
      </c>
    </row>
    <row r="47" spans="1:9" ht="38.25" hidden="1" x14ac:dyDescent="0.2">
      <c r="A47" s="30" t="s">
        <v>18</v>
      </c>
      <c r="B47" s="18" t="s">
        <v>1</v>
      </c>
      <c r="C47" s="18" t="s">
        <v>27</v>
      </c>
      <c r="D47" s="18" t="s">
        <v>33</v>
      </c>
      <c r="E47" s="18" t="s">
        <v>19</v>
      </c>
      <c r="F47" s="19"/>
      <c r="G47" s="20"/>
      <c r="H47" s="20"/>
      <c r="I47" s="20"/>
    </row>
    <row r="48" spans="1:9" ht="28.5" customHeight="1" x14ac:dyDescent="0.2">
      <c r="A48" s="30" t="s">
        <v>34</v>
      </c>
      <c r="B48" s="18" t="s">
        <v>1</v>
      </c>
      <c r="C48" s="18" t="s">
        <v>27</v>
      </c>
      <c r="D48" s="18" t="s">
        <v>537</v>
      </c>
      <c r="E48" s="18" t="s">
        <v>4</v>
      </c>
      <c r="F48" s="19">
        <f t="shared" ref="F48:I50" si="19">F49</f>
        <v>2001691</v>
      </c>
      <c r="G48" s="20">
        <f t="shared" si="19"/>
        <v>2535364</v>
      </c>
      <c r="H48" s="20">
        <f t="shared" si="19"/>
        <v>2535364</v>
      </c>
      <c r="I48" s="20">
        <f t="shared" si="19"/>
        <v>2535364</v>
      </c>
    </row>
    <row r="49" spans="1:9" ht="38.25" x14ac:dyDescent="0.2">
      <c r="A49" s="30" t="s">
        <v>35</v>
      </c>
      <c r="B49" s="18" t="s">
        <v>1</v>
      </c>
      <c r="C49" s="18" t="s">
        <v>27</v>
      </c>
      <c r="D49" s="18" t="s">
        <v>538</v>
      </c>
      <c r="E49" s="18" t="s">
        <v>4</v>
      </c>
      <c r="F49" s="19">
        <f t="shared" si="19"/>
        <v>2001691</v>
      </c>
      <c r="G49" s="20">
        <f t="shared" si="19"/>
        <v>2535364</v>
      </c>
      <c r="H49" s="20">
        <f t="shared" si="19"/>
        <v>2535364</v>
      </c>
      <c r="I49" s="20">
        <f t="shared" si="19"/>
        <v>2535364</v>
      </c>
    </row>
    <row r="50" spans="1:9" ht="63.75" x14ac:dyDescent="0.2">
      <c r="A50" s="30" t="s">
        <v>12</v>
      </c>
      <c r="B50" s="18" t="s">
        <v>1</v>
      </c>
      <c r="C50" s="18" t="s">
        <v>27</v>
      </c>
      <c r="D50" s="18" t="s">
        <v>538</v>
      </c>
      <c r="E50" s="18" t="s">
        <v>13</v>
      </c>
      <c r="F50" s="19">
        <f t="shared" si="19"/>
        <v>2001691</v>
      </c>
      <c r="G50" s="20">
        <f t="shared" si="19"/>
        <v>2535364</v>
      </c>
      <c r="H50" s="20">
        <f t="shared" si="19"/>
        <v>2535364</v>
      </c>
      <c r="I50" s="20">
        <f t="shared" si="19"/>
        <v>2535364</v>
      </c>
    </row>
    <row r="51" spans="1:9" ht="25.5" x14ac:dyDescent="0.2">
      <c r="A51" s="30" t="s">
        <v>14</v>
      </c>
      <c r="B51" s="18" t="s">
        <v>1</v>
      </c>
      <c r="C51" s="18" t="s">
        <v>27</v>
      </c>
      <c r="D51" s="18" t="s">
        <v>538</v>
      </c>
      <c r="E51" s="18" t="s">
        <v>15</v>
      </c>
      <c r="F51" s="19">
        <v>2001691</v>
      </c>
      <c r="G51" s="20">
        <v>2535364</v>
      </c>
      <c r="H51" s="20">
        <v>2535364</v>
      </c>
      <c r="I51" s="20">
        <v>2535364</v>
      </c>
    </row>
    <row r="52" spans="1:9" x14ac:dyDescent="0.2">
      <c r="A52" s="30" t="s">
        <v>36</v>
      </c>
      <c r="B52" s="18" t="s">
        <v>1</v>
      </c>
      <c r="C52" s="18" t="s">
        <v>37</v>
      </c>
      <c r="D52" s="18" t="s">
        <v>564</v>
      </c>
      <c r="E52" s="18" t="s">
        <v>4</v>
      </c>
      <c r="F52" s="19" t="e">
        <f t="shared" ref="F52:I55" si="20">F53</f>
        <v>#REF!</v>
      </c>
      <c r="G52" s="20">
        <f t="shared" si="20"/>
        <v>1232</v>
      </c>
      <c r="H52" s="20">
        <f t="shared" si="20"/>
        <v>90640</v>
      </c>
      <c r="I52" s="20">
        <f t="shared" si="20"/>
        <v>1201</v>
      </c>
    </row>
    <row r="53" spans="1:9" ht="25.5" x14ac:dyDescent="0.2">
      <c r="A53" s="30" t="s">
        <v>38</v>
      </c>
      <c r="B53" s="18" t="s">
        <v>1</v>
      </c>
      <c r="C53" s="18" t="s">
        <v>37</v>
      </c>
      <c r="D53" s="18" t="s">
        <v>539</v>
      </c>
      <c r="E53" s="18" t="s">
        <v>4</v>
      </c>
      <c r="F53" s="19" t="e">
        <f>#REF!</f>
        <v>#REF!</v>
      </c>
      <c r="G53" s="20">
        <f>G54</f>
        <v>1232</v>
      </c>
      <c r="H53" s="20">
        <f t="shared" si="20"/>
        <v>90640</v>
      </c>
      <c r="I53" s="20">
        <f t="shared" si="20"/>
        <v>1201</v>
      </c>
    </row>
    <row r="54" spans="1:9" ht="51" x14ac:dyDescent="0.2">
      <c r="A54" s="30" t="s">
        <v>39</v>
      </c>
      <c r="B54" s="18" t="s">
        <v>1</v>
      </c>
      <c r="C54" s="18" t="s">
        <v>37</v>
      </c>
      <c r="D54" s="18" t="s">
        <v>540</v>
      </c>
      <c r="E54" s="18" t="s">
        <v>4</v>
      </c>
      <c r="F54" s="19">
        <f t="shared" si="20"/>
        <v>1229</v>
      </c>
      <c r="G54" s="20">
        <f t="shared" si="20"/>
        <v>1232</v>
      </c>
      <c r="H54" s="20">
        <f t="shared" si="20"/>
        <v>90640</v>
      </c>
      <c r="I54" s="20">
        <f t="shared" si="20"/>
        <v>1201</v>
      </c>
    </row>
    <row r="55" spans="1:9" ht="38.25" x14ac:dyDescent="0.2">
      <c r="A55" s="30" t="s">
        <v>16</v>
      </c>
      <c r="B55" s="18" t="s">
        <v>1</v>
      </c>
      <c r="C55" s="18" t="s">
        <v>37</v>
      </c>
      <c r="D55" s="18" t="s">
        <v>540</v>
      </c>
      <c r="E55" s="18" t="s">
        <v>17</v>
      </c>
      <c r="F55" s="19">
        <f t="shared" si="20"/>
        <v>1229</v>
      </c>
      <c r="G55" s="20">
        <f t="shared" si="20"/>
        <v>1232</v>
      </c>
      <c r="H55" s="20">
        <f t="shared" si="20"/>
        <v>90640</v>
      </c>
      <c r="I55" s="20">
        <f t="shared" si="20"/>
        <v>1201</v>
      </c>
    </row>
    <row r="56" spans="1:9" ht="38.25" x14ac:dyDescent="0.2">
      <c r="A56" s="30" t="s">
        <v>18</v>
      </c>
      <c r="B56" s="18" t="s">
        <v>1</v>
      </c>
      <c r="C56" s="18" t="s">
        <v>37</v>
      </c>
      <c r="D56" s="18" t="s">
        <v>540</v>
      </c>
      <c r="E56" s="18" t="s">
        <v>19</v>
      </c>
      <c r="F56" s="19">
        <v>1229</v>
      </c>
      <c r="G56" s="20">
        <v>1232</v>
      </c>
      <c r="H56" s="20">
        <v>90640</v>
      </c>
      <c r="I56" s="20">
        <v>1201</v>
      </c>
    </row>
    <row r="57" spans="1:9" ht="38.25" x14ac:dyDescent="0.2">
      <c r="A57" s="30" t="s">
        <v>40</v>
      </c>
      <c r="B57" s="18" t="s">
        <v>1</v>
      </c>
      <c r="C57" s="18" t="s">
        <v>41</v>
      </c>
      <c r="D57" s="18" t="s">
        <v>564</v>
      </c>
      <c r="E57" s="18" t="s">
        <v>4</v>
      </c>
      <c r="F57" s="19">
        <f>F58</f>
        <v>6146157</v>
      </c>
      <c r="G57" s="20">
        <f>G58</f>
        <v>7543333</v>
      </c>
      <c r="H57" s="20">
        <f t="shared" ref="H57:I57" si="21">H58</f>
        <v>7543333</v>
      </c>
      <c r="I57" s="20">
        <f t="shared" si="21"/>
        <v>7543333</v>
      </c>
    </row>
    <row r="58" spans="1:9" ht="25.5" x14ac:dyDescent="0.2">
      <c r="A58" s="30" t="s">
        <v>42</v>
      </c>
      <c r="B58" s="18" t="s">
        <v>1</v>
      </c>
      <c r="C58" s="18" t="s">
        <v>41</v>
      </c>
      <c r="D58" s="18" t="s">
        <v>541</v>
      </c>
      <c r="E58" s="18" t="s">
        <v>4</v>
      </c>
      <c r="F58" s="19">
        <f>F59+F66</f>
        <v>6146157</v>
      </c>
      <c r="G58" s="20">
        <f>G59+G66</f>
        <v>7543333</v>
      </c>
      <c r="H58" s="20">
        <f t="shared" ref="H58:I58" si="22">H59+H66</f>
        <v>7543333</v>
      </c>
      <c r="I58" s="20">
        <f t="shared" si="22"/>
        <v>7543333</v>
      </c>
    </row>
    <row r="59" spans="1:9" x14ac:dyDescent="0.2">
      <c r="A59" s="30" t="s">
        <v>10</v>
      </c>
      <c r="B59" s="18" t="s">
        <v>1</v>
      </c>
      <c r="C59" s="18" t="s">
        <v>41</v>
      </c>
      <c r="D59" s="18" t="s">
        <v>542</v>
      </c>
      <c r="E59" s="18" t="s">
        <v>4</v>
      </c>
      <c r="F59" s="19">
        <f>F60+F62+F64</f>
        <v>4815650</v>
      </c>
      <c r="G59" s="20">
        <f>G60+G62+G64</f>
        <v>5812638</v>
      </c>
      <c r="H59" s="20">
        <f t="shared" ref="H59:I59" si="23">H60+H62+H64</f>
        <v>5812638</v>
      </c>
      <c r="I59" s="20">
        <f t="shared" si="23"/>
        <v>5812638</v>
      </c>
    </row>
    <row r="60" spans="1:9" ht="67.5" customHeight="1" x14ac:dyDescent="0.2">
      <c r="A60" s="30" t="s">
        <v>12</v>
      </c>
      <c r="B60" s="18" t="s">
        <v>1</v>
      </c>
      <c r="C60" s="18" t="s">
        <v>41</v>
      </c>
      <c r="D60" s="18" t="s">
        <v>542</v>
      </c>
      <c r="E60" s="18" t="s">
        <v>13</v>
      </c>
      <c r="F60" s="19">
        <f>F61</f>
        <v>4288150</v>
      </c>
      <c r="G60" s="20">
        <f>G61</f>
        <v>4999638</v>
      </c>
      <c r="H60" s="20">
        <f t="shared" ref="H60:I60" si="24">H61</f>
        <v>4999638</v>
      </c>
      <c r="I60" s="20">
        <f t="shared" si="24"/>
        <v>4999638</v>
      </c>
    </row>
    <row r="61" spans="1:9" ht="29.25" customHeight="1" x14ac:dyDescent="0.2">
      <c r="A61" s="30" t="s">
        <v>14</v>
      </c>
      <c r="B61" s="18" t="s">
        <v>1</v>
      </c>
      <c r="C61" s="18" t="s">
        <v>41</v>
      </c>
      <c r="D61" s="18" t="s">
        <v>542</v>
      </c>
      <c r="E61" s="18" t="s">
        <v>15</v>
      </c>
      <c r="F61" s="19">
        <v>4288150</v>
      </c>
      <c r="G61" s="20">
        <v>4999638</v>
      </c>
      <c r="H61" s="20">
        <v>4999638</v>
      </c>
      <c r="I61" s="20">
        <v>4999638</v>
      </c>
    </row>
    <row r="62" spans="1:9" ht="38.25" x14ac:dyDescent="0.2">
      <c r="A62" s="30" t="s">
        <v>16</v>
      </c>
      <c r="B62" s="18" t="s">
        <v>1</v>
      </c>
      <c r="C62" s="18" t="s">
        <v>41</v>
      </c>
      <c r="D62" s="18" t="s">
        <v>542</v>
      </c>
      <c r="E62" s="18" t="s">
        <v>17</v>
      </c>
      <c r="F62" s="19">
        <f>F63</f>
        <v>527500</v>
      </c>
      <c r="G62" s="20">
        <f>G63</f>
        <v>813000</v>
      </c>
      <c r="H62" s="20">
        <f t="shared" ref="H62:I62" si="25">H63</f>
        <v>813000</v>
      </c>
      <c r="I62" s="20">
        <f t="shared" si="25"/>
        <v>813000</v>
      </c>
    </row>
    <row r="63" spans="1:9" ht="39" customHeight="1" x14ac:dyDescent="0.2">
      <c r="A63" s="30" t="s">
        <v>18</v>
      </c>
      <c r="B63" s="18" t="s">
        <v>1</v>
      </c>
      <c r="C63" s="18" t="s">
        <v>41</v>
      </c>
      <c r="D63" s="18" t="s">
        <v>542</v>
      </c>
      <c r="E63" s="18" t="s">
        <v>19</v>
      </c>
      <c r="F63" s="19">
        <v>527500</v>
      </c>
      <c r="G63" s="20">
        <v>813000</v>
      </c>
      <c r="H63" s="20">
        <v>813000</v>
      </c>
      <c r="I63" s="20">
        <v>813000</v>
      </c>
    </row>
    <row r="64" spans="1:9" hidden="1" x14ac:dyDescent="0.2">
      <c r="A64" s="30" t="s">
        <v>20</v>
      </c>
      <c r="B64" s="18" t="s">
        <v>1</v>
      </c>
      <c r="C64" s="18" t="s">
        <v>41</v>
      </c>
      <c r="D64" s="18" t="s">
        <v>43</v>
      </c>
      <c r="E64" s="18" t="s">
        <v>21</v>
      </c>
      <c r="F64" s="19">
        <f>F65</f>
        <v>0</v>
      </c>
      <c r="G64" s="20">
        <f>G65</f>
        <v>0</v>
      </c>
      <c r="H64" s="20">
        <f t="shared" ref="H64:I64" si="26">H65</f>
        <v>0</v>
      </c>
      <c r="I64" s="20">
        <f t="shared" si="26"/>
        <v>0</v>
      </c>
    </row>
    <row r="65" spans="1:9" ht="3" hidden="1" customHeight="1" x14ac:dyDescent="0.2">
      <c r="A65" s="30" t="s">
        <v>22</v>
      </c>
      <c r="B65" s="18" t="s">
        <v>1</v>
      </c>
      <c r="C65" s="18" t="s">
        <v>41</v>
      </c>
      <c r="D65" s="18" t="s">
        <v>43</v>
      </c>
      <c r="E65" s="18" t="s">
        <v>23</v>
      </c>
      <c r="F65" s="19"/>
      <c r="G65" s="20"/>
      <c r="H65" s="20"/>
      <c r="I65" s="20"/>
    </row>
    <row r="66" spans="1:9" ht="38.25" x14ac:dyDescent="0.2">
      <c r="A66" s="30" t="s">
        <v>44</v>
      </c>
      <c r="B66" s="18" t="s">
        <v>1</v>
      </c>
      <c r="C66" s="18" t="s">
        <v>41</v>
      </c>
      <c r="D66" s="18" t="s">
        <v>543</v>
      </c>
      <c r="E66" s="18" t="s">
        <v>4</v>
      </c>
      <c r="F66" s="19">
        <f t="shared" ref="F66:I67" si="27">F67</f>
        <v>1330507</v>
      </c>
      <c r="G66" s="20">
        <f t="shared" si="27"/>
        <v>1730695</v>
      </c>
      <c r="H66" s="20">
        <f t="shared" si="27"/>
        <v>1730695</v>
      </c>
      <c r="I66" s="20">
        <f t="shared" si="27"/>
        <v>1730695</v>
      </c>
    </row>
    <row r="67" spans="1:9" ht="66.75" customHeight="1" x14ac:dyDescent="0.2">
      <c r="A67" s="30" t="s">
        <v>12</v>
      </c>
      <c r="B67" s="18" t="s">
        <v>1</v>
      </c>
      <c r="C67" s="18" t="s">
        <v>41</v>
      </c>
      <c r="D67" s="18" t="s">
        <v>543</v>
      </c>
      <c r="E67" s="18" t="s">
        <v>13</v>
      </c>
      <c r="F67" s="19">
        <f t="shared" si="27"/>
        <v>1330507</v>
      </c>
      <c r="G67" s="20">
        <f t="shared" si="27"/>
        <v>1730695</v>
      </c>
      <c r="H67" s="20">
        <f t="shared" si="27"/>
        <v>1730695</v>
      </c>
      <c r="I67" s="20">
        <f t="shared" si="27"/>
        <v>1730695</v>
      </c>
    </row>
    <row r="68" spans="1:9" ht="25.5" x14ac:dyDescent="0.2">
      <c r="A68" s="30" t="s">
        <v>14</v>
      </c>
      <c r="B68" s="18" t="s">
        <v>1</v>
      </c>
      <c r="C68" s="18" t="s">
        <v>41</v>
      </c>
      <c r="D68" s="18" t="s">
        <v>543</v>
      </c>
      <c r="E68" s="18" t="s">
        <v>15</v>
      </c>
      <c r="F68" s="19">
        <v>1330507</v>
      </c>
      <c r="G68" s="20">
        <v>1730695</v>
      </c>
      <c r="H68" s="20">
        <v>1730695</v>
      </c>
      <c r="I68" s="20">
        <v>1730695</v>
      </c>
    </row>
    <row r="69" spans="1:9" ht="31.5" customHeight="1" x14ac:dyDescent="0.2">
      <c r="A69" s="30" t="s">
        <v>403</v>
      </c>
      <c r="B69" s="18" t="s">
        <v>1</v>
      </c>
      <c r="C69" s="21" t="s">
        <v>402</v>
      </c>
      <c r="D69" s="18" t="s">
        <v>564</v>
      </c>
      <c r="E69" s="18" t="s">
        <v>4</v>
      </c>
      <c r="F69" s="19">
        <f t="shared" ref="F69:I72" si="28">F70</f>
        <v>0</v>
      </c>
      <c r="G69" s="20">
        <f t="shared" si="28"/>
        <v>9601102</v>
      </c>
      <c r="H69" s="20">
        <f t="shared" si="28"/>
        <v>0</v>
      </c>
      <c r="I69" s="20">
        <f t="shared" si="28"/>
        <v>0</v>
      </c>
    </row>
    <row r="70" spans="1:9" ht="22.15" customHeight="1" x14ac:dyDescent="0.2">
      <c r="A70" s="30" t="s">
        <v>403</v>
      </c>
      <c r="B70" s="18" t="s">
        <v>1</v>
      </c>
      <c r="C70" s="21" t="s">
        <v>402</v>
      </c>
      <c r="D70" s="18" t="s">
        <v>890</v>
      </c>
      <c r="E70" s="18" t="s">
        <v>4</v>
      </c>
      <c r="F70" s="19">
        <f t="shared" si="28"/>
        <v>0</v>
      </c>
      <c r="G70" s="20">
        <f t="shared" si="28"/>
        <v>9601102</v>
      </c>
      <c r="H70" s="20">
        <f t="shared" si="28"/>
        <v>0</v>
      </c>
      <c r="I70" s="20">
        <f t="shared" si="28"/>
        <v>0</v>
      </c>
    </row>
    <row r="71" spans="1:9" ht="25.15" customHeight="1" x14ac:dyDescent="0.2">
      <c r="A71" s="30" t="s">
        <v>833</v>
      </c>
      <c r="B71" s="18" t="s">
        <v>1</v>
      </c>
      <c r="C71" s="21" t="s">
        <v>402</v>
      </c>
      <c r="D71" s="18" t="s">
        <v>834</v>
      </c>
      <c r="E71" s="18" t="s">
        <v>4</v>
      </c>
      <c r="F71" s="19">
        <f t="shared" si="28"/>
        <v>0</v>
      </c>
      <c r="G71" s="20">
        <f t="shared" si="28"/>
        <v>9601102</v>
      </c>
      <c r="H71" s="20">
        <f t="shared" si="28"/>
        <v>0</v>
      </c>
      <c r="I71" s="20">
        <f t="shared" si="28"/>
        <v>0</v>
      </c>
    </row>
    <row r="72" spans="1:9" ht="25.15" customHeight="1" x14ac:dyDescent="0.2">
      <c r="A72" s="30" t="s">
        <v>20</v>
      </c>
      <c r="B72" s="18" t="s">
        <v>1</v>
      </c>
      <c r="C72" s="21" t="s">
        <v>402</v>
      </c>
      <c r="D72" s="18" t="s">
        <v>834</v>
      </c>
      <c r="E72" s="18">
        <v>800</v>
      </c>
      <c r="F72" s="19">
        <f t="shared" si="28"/>
        <v>0</v>
      </c>
      <c r="G72" s="20">
        <f t="shared" si="28"/>
        <v>9601102</v>
      </c>
      <c r="H72" s="20">
        <f t="shared" si="28"/>
        <v>0</v>
      </c>
      <c r="I72" s="20">
        <f t="shared" si="28"/>
        <v>0</v>
      </c>
    </row>
    <row r="73" spans="1:9" ht="15" customHeight="1" x14ac:dyDescent="0.2">
      <c r="A73" s="30" t="s">
        <v>48</v>
      </c>
      <c r="B73" s="18" t="s">
        <v>1</v>
      </c>
      <c r="C73" s="21" t="s">
        <v>402</v>
      </c>
      <c r="D73" s="18" t="s">
        <v>834</v>
      </c>
      <c r="E73" s="18">
        <v>880</v>
      </c>
      <c r="F73" s="19"/>
      <c r="G73" s="20">
        <v>9601102</v>
      </c>
      <c r="H73" s="20">
        <v>0</v>
      </c>
      <c r="I73" s="20">
        <v>0</v>
      </c>
    </row>
    <row r="74" spans="1:9" x14ac:dyDescent="0.2">
      <c r="A74" s="30" t="s">
        <v>45</v>
      </c>
      <c r="B74" s="18" t="s">
        <v>1</v>
      </c>
      <c r="C74" s="18" t="s">
        <v>46</v>
      </c>
      <c r="D74" s="18" t="s">
        <v>564</v>
      </c>
      <c r="E74" s="18" t="s">
        <v>4</v>
      </c>
      <c r="F74" s="19">
        <f t="shared" ref="F74:I79" si="29">F75</f>
        <v>800000</v>
      </c>
      <c r="G74" s="20">
        <f t="shared" si="29"/>
        <v>800000</v>
      </c>
      <c r="H74" s="20">
        <f t="shared" si="29"/>
        <v>800000</v>
      </c>
      <c r="I74" s="20">
        <f t="shared" si="29"/>
        <v>800000</v>
      </c>
    </row>
    <row r="75" spans="1:9" ht="51" x14ac:dyDescent="0.2">
      <c r="A75" s="30" t="s">
        <v>28</v>
      </c>
      <c r="B75" s="18" t="s">
        <v>1</v>
      </c>
      <c r="C75" s="18" t="s">
        <v>46</v>
      </c>
      <c r="D75" s="18" t="s">
        <v>531</v>
      </c>
      <c r="E75" s="18" t="s">
        <v>4</v>
      </c>
      <c r="F75" s="19">
        <f>F77</f>
        <v>800000</v>
      </c>
      <c r="G75" s="20">
        <f>G77</f>
        <v>800000</v>
      </c>
      <c r="H75" s="20">
        <f t="shared" ref="H75:I75" si="30">H77</f>
        <v>800000</v>
      </c>
      <c r="I75" s="20">
        <f t="shared" si="30"/>
        <v>800000</v>
      </c>
    </row>
    <row r="76" spans="1:9" x14ac:dyDescent="0.2">
      <c r="A76" s="30" t="s">
        <v>532</v>
      </c>
      <c r="B76" s="18" t="s">
        <v>1</v>
      </c>
      <c r="C76" s="18" t="s">
        <v>46</v>
      </c>
      <c r="D76" s="18" t="s">
        <v>533</v>
      </c>
      <c r="E76" s="18" t="s">
        <v>4</v>
      </c>
      <c r="F76" s="19"/>
      <c r="G76" s="20">
        <f>G77</f>
        <v>800000</v>
      </c>
      <c r="H76" s="20">
        <f t="shared" ref="H76:I76" si="31">H77</f>
        <v>800000</v>
      </c>
      <c r="I76" s="20">
        <f t="shared" si="31"/>
        <v>800000</v>
      </c>
    </row>
    <row r="77" spans="1:9" ht="33.75" customHeight="1" x14ac:dyDescent="0.2">
      <c r="A77" s="30" t="s">
        <v>534</v>
      </c>
      <c r="B77" s="18" t="s">
        <v>1</v>
      </c>
      <c r="C77" s="18" t="s">
        <v>46</v>
      </c>
      <c r="D77" s="18" t="s">
        <v>535</v>
      </c>
      <c r="E77" s="18" t="s">
        <v>4</v>
      </c>
      <c r="F77" s="19">
        <f t="shared" si="29"/>
        <v>800000</v>
      </c>
      <c r="G77" s="20">
        <f t="shared" si="29"/>
        <v>800000</v>
      </c>
      <c r="H77" s="20">
        <f t="shared" si="29"/>
        <v>800000</v>
      </c>
      <c r="I77" s="20">
        <f t="shared" si="29"/>
        <v>800000</v>
      </c>
    </row>
    <row r="78" spans="1:9" ht="27" customHeight="1" x14ac:dyDescent="0.2">
      <c r="A78" s="30" t="s">
        <v>47</v>
      </c>
      <c r="B78" s="18" t="s">
        <v>1</v>
      </c>
      <c r="C78" s="18" t="s">
        <v>46</v>
      </c>
      <c r="D78" s="18" t="s">
        <v>897</v>
      </c>
      <c r="E78" s="18" t="s">
        <v>4</v>
      </c>
      <c r="F78" s="19">
        <f t="shared" si="29"/>
        <v>800000</v>
      </c>
      <c r="G78" s="20">
        <f t="shared" si="29"/>
        <v>800000</v>
      </c>
      <c r="H78" s="20">
        <f t="shared" si="29"/>
        <v>800000</v>
      </c>
      <c r="I78" s="20">
        <f t="shared" si="29"/>
        <v>800000</v>
      </c>
    </row>
    <row r="79" spans="1:9" x14ac:dyDescent="0.2">
      <c r="A79" s="30" t="s">
        <v>20</v>
      </c>
      <c r="B79" s="18" t="s">
        <v>1</v>
      </c>
      <c r="C79" s="18" t="s">
        <v>46</v>
      </c>
      <c r="D79" s="18" t="s">
        <v>897</v>
      </c>
      <c r="E79" s="18" t="s">
        <v>21</v>
      </c>
      <c r="F79" s="19">
        <f t="shared" si="29"/>
        <v>800000</v>
      </c>
      <c r="G79" s="20">
        <f t="shared" si="29"/>
        <v>800000</v>
      </c>
      <c r="H79" s="20">
        <f t="shared" si="29"/>
        <v>800000</v>
      </c>
      <c r="I79" s="20">
        <f t="shared" si="29"/>
        <v>800000</v>
      </c>
    </row>
    <row r="80" spans="1:9" x14ac:dyDescent="0.2">
      <c r="A80" s="30" t="s">
        <v>48</v>
      </c>
      <c r="B80" s="18" t="s">
        <v>1</v>
      </c>
      <c r="C80" s="18" t="s">
        <v>46</v>
      </c>
      <c r="D80" s="18" t="s">
        <v>897</v>
      </c>
      <c r="E80" s="18" t="s">
        <v>49</v>
      </c>
      <c r="F80" s="19">
        <v>800000</v>
      </c>
      <c r="G80" s="20">
        <v>800000</v>
      </c>
      <c r="H80" s="20">
        <v>800000</v>
      </c>
      <c r="I80" s="20">
        <v>800000</v>
      </c>
    </row>
    <row r="81" spans="1:9" ht="18" customHeight="1" x14ac:dyDescent="0.2">
      <c r="A81" s="30" t="s">
        <v>50</v>
      </c>
      <c r="B81" s="18" t="s">
        <v>1</v>
      </c>
      <c r="C81" s="18" t="s">
        <v>51</v>
      </c>
      <c r="D81" s="18" t="s">
        <v>564</v>
      </c>
      <c r="E81" s="18" t="s">
        <v>4</v>
      </c>
      <c r="F81" s="19">
        <f>F82+F91+F107</f>
        <v>910894151.75</v>
      </c>
      <c r="G81" s="20">
        <f>G82+G91+G107</f>
        <v>934908557.38999999</v>
      </c>
      <c r="H81" s="20">
        <f>H82+H91+H107</f>
        <v>67653344.890000001</v>
      </c>
      <c r="I81" s="20">
        <f t="shared" ref="I81" si="32">I82+I91+I107</f>
        <v>73649359.129999995</v>
      </c>
    </row>
    <row r="82" spans="1:9" ht="63.75" x14ac:dyDescent="0.2">
      <c r="A82" s="30" t="s">
        <v>52</v>
      </c>
      <c r="B82" s="18" t="s">
        <v>1</v>
      </c>
      <c r="C82" s="18" t="s">
        <v>51</v>
      </c>
      <c r="D82" s="18" t="s">
        <v>544</v>
      </c>
      <c r="E82" s="18" t="s">
        <v>4</v>
      </c>
      <c r="F82" s="19">
        <f>F84</f>
        <v>6361000</v>
      </c>
      <c r="G82" s="20">
        <f>G84</f>
        <v>26331022</v>
      </c>
      <c r="H82" s="20">
        <f t="shared" ref="H82:I82" si="33">H84</f>
        <v>16155000</v>
      </c>
      <c r="I82" s="20">
        <f t="shared" si="33"/>
        <v>16155000</v>
      </c>
    </row>
    <row r="83" spans="1:9" x14ac:dyDescent="0.2">
      <c r="A83" s="30" t="s">
        <v>532</v>
      </c>
      <c r="B83" s="18" t="s">
        <v>1</v>
      </c>
      <c r="C83" s="18" t="s">
        <v>51</v>
      </c>
      <c r="D83" s="18" t="s">
        <v>546</v>
      </c>
      <c r="E83" s="18" t="s">
        <v>4</v>
      </c>
      <c r="F83" s="19"/>
      <c r="G83" s="20">
        <f>G84</f>
        <v>26331022</v>
      </c>
      <c r="H83" s="20">
        <f t="shared" ref="H83:I83" si="34">H84</f>
        <v>16155000</v>
      </c>
      <c r="I83" s="20">
        <f t="shared" si="34"/>
        <v>16155000</v>
      </c>
    </row>
    <row r="84" spans="1:9" ht="51" x14ac:dyDescent="0.2">
      <c r="A84" s="30" t="s">
        <v>545</v>
      </c>
      <c r="B84" s="18" t="s">
        <v>1</v>
      </c>
      <c r="C84" s="18" t="s">
        <v>51</v>
      </c>
      <c r="D84" s="18" t="s">
        <v>547</v>
      </c>
      <c r="E84" s="18" t="s">
        <v>4</v>
      </c>
      <c r="F84" s="19">
        <f>F85+F88</f>
        <v>6361000</v>
      </c>
      <c r="G84" s="20">
        <f>G85+G88</f>
        <v>26331022</v>
      </c>
      <c r="H84" s="20">
        <f t="shared" ref="H84:I84" si="35">H85+H88</f>
        <v>16155000</v>
      </c>
      <c r="I84" s="20">
        <f t="shared" si="35"/>
        <v>16155000</v>
      </c>
    </row>
    <row r="85" spans="1:9" ht="25.5" x14ac:dyDescent="0.2">
      <c r="A85" s="30" t="s">
        <v>53</v>
      </c>
      <c r="B85" s="18" t="s">
        <v>1</v>
      </c>
      <c r="C85" s="18" t="s">
        <v>51</v>
      </c>
      <c r="D85" s="18" t="s">
        <v>548</v>
      </c>
      <c r="E85" s="18" t="s">
        <v>4</v>
      </c>
      <c r="F85" s="19">
        <f t="shared" ref="F85:I86" si="36">F86</f>
        <v>3233000</v>
      </c>
      <c r="G85" s="20">
        <f t="shared" si="36"/>
        <v>17138022</v>
      </c>
      <c r="H85" s="20">
        <f t="shared" si="36"/>
        <v>6962000</v>
      </c>
      <c r="I85" s="20">
        <f t="shared" si="36"/>
        <v>6962000</v>
      </c>
    </row>
    <row r="86" spans="1:9" ht="38.25" x14ac:dyDescent="0.2">
      <c r="A86" s="30" t="s">
        <v>16</v>
      </c>
      <c r="B86" s="18" t="s">
        <v>1</v>
      </c>
      <c r="C86" s="18" t="s">
        <v>51</v>
      </c>
      <c r="D86" s="18" t="s">
        <v>548</v>
      </c>
      <c r="E86" s="18" t="s">
        <v>17</v>
      </c>
      <c r="F86" s="19">
        <f t="shared" si="36"/>
        <v>3233000</v>
      </c>
      <c r="G86" s="20">
        <f t="shared" si="36"/>
        <v>17138022</v>
      </c>
      <c r="H86" s="20">
        <f t="shared" si="36"/>
        <v>6962000</v>
      </c>
      <c r="I86" s="20">
        <f t="shared" si="36"/>
        <v>6962000</v>
      </c>
    </row>
    <row r="87" spans="1:9" ht="40.5" customHeight="1" x14ac:dyDescent="0.2">
      <c r="A87" s="30" t="s">
        <v>18</v>
      </c>
      <c r="B87" s="18" t="s">
        <v>1</v>
      </c>
      <c r="C87" s="18" t="s">
        <v>51</v>
      </c>
      <c r="D87" s="18" t="s">
        <v>548</v>
      </c>
      <c r="E87" s="18" t="s">
        <v>19</v>
      </c>
      <c r="F87" s="19">
        <f>2883000+150000+200000</f>
        <v>3233000</v>
      </c>
      <c r="G87" s="20">
        <v>17138022</v>
      </c>
      <c r="H87" s="20">
        <v>6962000</v>
      </c>
      <c r="I87" s="20">
        <v>6962000</v>
      </c>
    </row>
    <row r="88" spans="1:9" ht="17.25" customHeight="1" x14ac:dyDescent="0.2">
      <c r="A88" s="30" t="s">
        <v>54</v>
      </c>
      <c r="B88" s="18" t="s">
        <v>1</v>
      </c>
      <c r="C88" s="18" t="s">
        <v>51</v>
      </c>
      <c r="D88" s="18" t="s">
        <v>549</v>
      </c>
      <c r="E88" s="18" t="s">
        <v>4</v>
      </c>
      <c r="F88" s="19">
        <f t="shared" ref="F88:I89" si="37">F89</f>
        <v>3128000</v>
      </c>
      <c r="G88" s="20">
        <f t="shared" si="37"/>
        <v>9193000</v>
      </c>
      <c r="H88" s="20">
        <f t="shared" si="37"/>
        <v>9193000</v>
      </c>
      <c r="I88" s="20">
        <f t="shared" si="37"/>
        <v>9193000</v>
      </c>
    </row>
    <row r="89" spans="1:9" ht="38.25" x14ac:dyDescent="0.2">
      <c r="A89" s="30" t="s">
        <v>16</v>
      </c>
      <c r="B89" s="18" t="s">
        <v>1</v>
      </c>
      <c r="C89" s="18" t="s">
        <v>51</v>
      </c>
      <c r="D89" s="18" t="s">
        <v>549</v>
      </c>
      <c r="E89" s="18" t="s">
        <v>17</v>
      </c>
      <c r="F89" s="19">
        <f t="shared" si="37"/>
        <v>3128000</v>
      </c>
      <c r="G89" s="20">
        <f t="shared" si="37"/>
        <v>9193000</v>
      </c>
      <c r="H89" s="20">
        <f t="shared" si="37"/>
        <v>9193000</v>
      </c>
      <c r="I89" s="20">
        <f t="shared" si="37"/>
        <v>9193000</v>
      </c>
    </row>
    <row r="90" spans="1:9" ht="41.25" customHeight="1" x14ac:dyDescent="0.2">
      <c r="A90" s="30" t="s">
        <v>18</v>
      </c>
      <c r="B90" s="18" t="s">
        <v>1</v>
      </c>
      <c r="C90" s="18" t="s">
        <v>51</v>
      </c>
      <c r="D90" s="18" t="s">
        <v>549</v>
      </c>
      <c r="E90" s="18" t="s">
        <v>19</v>
      </c>
      <c r="F90" s="19">
        <f>2883000+60000+185000</f>
        <v>3128000</v>
      </c>
      <c r="G90" s="20">
        <v>9193000</v>
      </c>
      <c r="H90" s="20">
        <v>9193000</v>
      </c>
      <c r="I90" s="20">
        <v>9193000</v>
      </c>
    </row>
    <row r="91" spans="1:9" ht="40.5" customHeight="1" x14ac:dyDescent="0.2">
      <c r="A91" s="30" t="s">
        <v>55</v>
      </c>
      <c r="B91" s="18" t="s">
        <v>1</v>
      </c>
      <c r="C91" s="18" t="s">
        <v>51</v>
      </c>
      <c r="D91" s="18" t="s">
        <v>550</v>
      </c>
      <c r="E91" s="18" t="s">
        <v>4</v>
      </c>
      <c r="F91" s="19">
        <f>F93</f>
        <v>106733620</v>
      </c>
      <c r="G91" s="20">
        <f>G93</f>
        <v>115664552</v>
      </c>
      <c r="H91" s="20">
        <f t="shared" ref="H91:I91" si="38">H93</f>
        <v>7350880</v>
      </c>
      <c r="I91" s="20">
        <f t="shared" si="38"/>
        <v>24775372.780000001</v>
      </c>
    </row>
    <row r="92" spans="1:9" ht="18" customHeight="1" x14ac:dyDescent="0.2">
      <c r="A92" s="30" t="s">
        <v>532</v>
      </c>
      <c r="B92" s="18" t="s">
        <v>1</v>
      </c>
      <c r="C92" s="18" t="s">
        <v>51</v>
      </c>
      <c r="D92" s="18" t="s">
        <v>551</v>
      </c>
      <c r="E92" s="18" t="s">
        <v>4</v>
      </c>
      <c r="F92" s="19"/>
      <c r="G92" s="20">
        <f>G93</f>
        <v>115664552</v>
      </c>
      <c r="H92" s="20">
        <f t="shared" ref="H92:I92" si="39">H93</f>
        <v>7350880</v>
      </c>
      <c r="I92" s="20">
        <f t="shared" si="39"/>
        <v>24775372.780000001</v>
      </c>
    </row>
    <row r="93" spans="1:9" ht="40.5" customHeight="1" x14ac:dyDescent="0.2">
      <c r="A93" s="30" t="s">
        <v>552</v>
      </c>
      <c r="B93" s="18" t="s">
        <v>1</v>
      </c>
      <c r="C93" s="18" t="s">
        <v>51</v>
      </c>
      <c r="D93" s="18" t="s">
        <v>553</v>
      </c>
      <c r="E93" s="18" t="s">
        <v>4</v>
      </c>
      <c r="F93" s="19">
        <f>F94+F97</f>
        <v>106733620</v>
      </c>
      <c r="G93" s="20">
        <f>G94+G97</f>
        <v>115664552</v>
      </c>
      <c r="H93" s="20">
        <f>H94+H97</f>
        <v>7350880</v>
      </c>
      <c r="I93" s="20">
        <f t="shared" ref="I93" si="40">I94+I97</f>
        <v>24775372.780000001</v>
      </c>
    </row>
    <row r="94" spans="1:9" ht="42.75" customHeight="1" x14ac:dyDescent="0.2">
      <c r="A94" s="30" t="s">
        <v>936</v>
      </c>
      <c r="B94" s="18" t="s">
        <v>1</v>
      </c>
      <c r="C94" s="18" t="s">
        <v>51</v>
      </c>
      <c r="D94" s="18" t="s">
        <v>554</v>
      </c>
      <c r="E94" s="18" t="s">
        <v>4</v>
      </c>
      <c r="F94" s="19">
        <f t="shared" ref="F94:I95" si="41">F95</f>
        <v>1874880</v>
      </c>
      <c r="G94" s="20">
        <f t="shared" si="41"/>
        <v>1874880</v>
      </c>
      <c r="H94" s="20">
        <f t="shared" si="41"/>
        <v>1874880</v>
      </c>
      <c r="I94" s="20">
        <f t="shared" si="41"/>
        <v>1874880</v>
      </c>
    </row>
    <row r="95" spans="1:9" ht="38.25" x14ac:dyDescent="0.2">
      <c r="A95" s="30" t="s">
        <v>16</v>
      </c>
      <c r="B95" s="18" t="s">
        <v>1</v>
      </c>
      <c r="C95" s="18" t="s">
        <v>51</v>
      </c>
      <c r="D95" s="18" t="s">
        <v>554</v>
      </c>
      <c r="E95" s="18" t="s">
        <v>17</v>
      </c>
      <c r="F95" s="19">
        <f t="shared" si="41"/>
        <v>1874880</v>
      </c>
      <c r="G95" s="20">
        <f t="shared" si="41"/>
        <v>1874880</v>
      </c>
      <c r="H95" s="20">
        <f t="shared" si="41"/>
        <v>1874880</v>
      </c>
      <c r="I95" s="20">
        <f t="shared" si="41"/>
        <v>1874880</v>
      </c>
    </row>
    <row r="96" spans="1:9" ht="38.25" x14ac:dyDescent="0.2">
      <c r="A96" s="30" t="s">
        <v>18</v>
      </c>
      <c r="B96" s="18" t="s">
        <v>1</v>
      </c>
      <c r="C96" s="18" t="s">
        <v>51</v>
      </c>
      <c r="D96" s="18" t="s">
        <v>554</v>
      </c>
      <c r="E96" s="18" t="s">
        <v>19</v>
      </c>
      <c r="F96" s="19">
        <v>1874880</v>
      </c>
      <c r="G96" s="20">
        <v>1874880</v>
      </c>
      <c r="H96" s="20">
        <v>1874880</v>
      </c>
      <c r="I96" s="20">
        <v>1874880</v>
      </c>
    </row>
    <row r="97" spans="1:10" ht="51" x14ac:dyDescent="0.2">
      <c r="A97" s="30" t="s">
        <v>63</v>
      </c>
      <c r="B97" s="18" t="s">
        <v>1</v>
      </c>
      <c r="C97" s="18" t="s">
        <v>51</v>
      </c>
      <c r="D97" s="18" t="s">
        <v>555</v>
      </c>
      <c r="E97" s="18" t="s">
        <v>4</v>
      </c>
      <c r="F97" s="19">
        <f>F98+F101+F103+F105</f>
        <v>104858740</v>
      </c>
      <c r="G97" s="20">
        <f>G98+G101+G103+G105</f>
        <v>113789672</v>
      </c>
      <c r="H97" s="20">
        <f>H98+H101+H103+H105</f>
        <v>5476000</v>
      </c>
      <c r="I97" s="20">
        <f t="shared" ref="I97" si="42">I98+I101+I103+I105</f>
        <v>22900492.780000001</v>
      </c>
      <c r="J97" s="17"/>
    </row>
    <row r="98" spans="1:10" ht="66.75" hidden="1" customHeight="1" x14ac:dyDescent="0.2">
      <c r="A98" s="30" t="s">
        <v>12</v>
      </c>
      <c r="B98" s="18" t="s">
        <v>1</v>
      </c>
      <c r="C98" s="18" t="s">
        <v>51</v>
      </c>
      <c r="D98" s="18" t="s">
        <v>64</v>
      </c>
      <c r="E98" s="18" t="s">
        <v>13</v>
      </c>
      <c r="F98" s="19">
        <f>F99+F100</f>
        <v>0</v>
      </c>
      <c r="G98" s="20">
        <f>G99+G100</f>
        <v>0</v>
      </c>
      <c r="H98" s="20">
        <f t="shared" ref="H98:I98" si="43">H99+H100</f>
        <v>0</v>
      </c>
      <c r="I98" s="20">
        <f t="shared" si="43"/>
        <v>0</v>
      </c>
    </row>
    <row r="99" spans="1:10" ht="25.5" hidden="1" x14ac:dyDescent="0.2">
      <c r="A99" s="30" t="s">
        <v>178</v>
      </c>
      <c r="B99" s="18" t="s">
        <v>1</v>
      </c>
      <c r="C99" s="18" t="s">
        <v>51</v>
      </c>
      <c r="D99" s="18" t="s">
        <v>64</v>
      </c>
      <c r="E99" s="18">
        <v>110</v>
      </c>
      <c r="F99" s="19">
        <v>0</v>
      </c>
      <c r="G99" s="20"/>
      <c r="H99" s="20"/>
      <c r="I99" s="20"/>
    </row>
    <row r="100" spans="1:10" ht="25.5" hidden="1" x14ac:dyDescent="0.2">
      <c r="A100" s="30" t="s">
        <v>14</v>
      </c>
      <c r="B100" s="18" t="s">
        <v>1</v>
      </c>
      <c r="C100" s="18" t="s">
        <v>51</v>
      </c>
      <c r="D100" s="18" t="s">
        <v>64</v>
      </c>
      <c r="E100" s="18" t="s">
        <v>15</v>
      </c>
      <c r="F100" s="19"/>
      <c r="G100" s="20"/>
      <c r="H100" s="20"/>
      <c r="I100" s="20"/>
    </row>
    <row r="101" spans="1:10" ht="38.25" x14ac:dyDescent="0.2">
      <c r="A101" s="30" t="s">
        <v>16</v>
      </c>
      <c r="B101" s="18" t="s">
        <v>1</v>
      </c>
      <c r="C101" s="18" t="s">
        <v>51</v>
      </c>
      <c r="D101" s="18" t="s">
        <v>555</v>
      </c>
      <c r="E101" s="18" t="s">
        <v>17</v>
      </c>
      <c r="F101" s="19">
        <f>F102</f>
        <v>4010000</v>
      </c>
      <c r="G101" s="20">
        <f>G102</f>
        <v>5100000</v>
      </c>
      <c r="H101" s="20">
        <f t="shared" ref="H101:I101" si="44">H102</f>
        <v>5100000</v>
      </c>
      <c r="I101" s="20">
        <f t="shared" si="44"/>
        <v>5100000</v>
      </c>
    </row>
    <row r="102" spans="1:10" ht="38.25" x14ac:dyDescent="0.2">
      <c r="A102" s="30" t="s">
        <v>18</v>
      </c>
      <c r="B102" s="18" t="s">
        <v>1</v>
      </c>
      <c r="C102" s="18" t="s">
        <v>51</v>
      </c>
      <c r="D102" s="18" t="s">
        <v>555</v>
      </c>
      <c r="E102" s="18" t="s">
        <v>19</v>
      </c>
      <c r="F102" s="19">
        <f>4420000-410000</f>
        <v>4010000</v>
      </c>
      <c r="G102" s="20">
        <f>5550000-450000</f>
        <v>5100000</v>
      </c>
      <c r="H102" s="20">
        <f t="shared" ref="H102:I102" si="45">5550000-450000</f>
        <v>5100000</v>
      </c>
      <c r="I102" s="20">
        <f t="shared" si="45"/>
        <v>5100000</v>
      </c>
    </row>
    <row r="103" spans="1:10" ht="25.5" x14ac:dyDescent="0.2">
      <c r="A103" s="30" t="s">
        <v>65</v>
      </c>
      <c r="B103" s="18" t="s">
        <v>1</v>
      </c>
      <c r="C103" s="18" t="s">
        <v>51</v>
      </c>
      <c r="D103" s="18" t="s">
        <v>555</v>
      </c>
      <c r="E103" s="18" t="s">
        <v>66</v>
      </c>
      <c r="F103" s="19">
        <f>F104</f>
        <v>650000</v>
      </c>
      <c r="G103" s="20">
        <f>G104</f>
        <v>13376000</v>
      </c>
      <c r="H103" s="20">
        <f t="shared" ref="H103:I103" si="46">H104</f>
        <v>376000</v>
      </c>
      <c r="I103" s="20">
        <f t="shared" si="46"/>
        <v>376000</v>
      </c>
    </row>
    <row r="104" spans="1:10" ht="13.5" customHeight="1" x14ac:dyDescent="0.2">
      <c r="A104" s="30" t="s">
        <v>67</v>
      </c>
      <c r="B104" s="18" t="s">
        <v>1</v>
      </c>
      <c r="C104" s="18" t="s">
        <v>51</v>
      </c>
      <c r="D104" s="18" t="s">
        <v>555</v>
      </c>
      <c r="E104" s="18" t="s">
        <v>68</v>
      </c>
      <c r="F104" s="19">
        <v>650000</v>
      </c>
      <c r="G104" s="20">
        <v>13376000</v>
      </c>
      <c r="H104" s="20">
        <v>376000</v>
      </c>
      <c r="I104" s="20">
        <v>376000</v>
      </c>
    </row>
    <row r="105" spans="1:10" ht="18" customHeight="1" x14ac:dyDescent="0.2">
      <c r="A105" s="30" t="s">
        <v>20</v>
      </c>
      <c r="B105" s="18" t="s">
        <v>1</v>
      </c>
      <c r="C105" s="18" t="s">
        <v>51</v>
      </c>
      <c r="D105" s="18" t="s">
        <v>555</v>
      </c>
      <c r="E105" s="18" t="s">
        <v>21</v>
      </c>
      <c r="F105" s="19">
        <f>F106</f>
        <v>100198740</v>
      </c>
      <c r="G105" s="20">
        <f>G106</f>
        <v>95313672</v>
      </c>
      <c r="H105" s="20">
        <f>H106</f>
        <v>0</v>
      </c>
      <c r="I105" s="20">
        <f t="shared" ref="I105" si="47">I106</f>
        <v>17424492.780000001</v>
      </c>
    </row>
    <row r="106" spans="1:10" ht="14.25" customHeight="1" x14ac:dyDescent="0.2">
      <c r="A106" s="30" t="s">
        <v>508</v>
      </c>
      <c r="B106" s="18" t="s">
        <v>1</v>
      </c>
      <c r="C106" s="18" t="s">
        <v>51</v>
      </c>
      <c r="D106" s="18" t="s">
        <v>555</v>
      </c>
      <c r="E106" s="18">
        <v>870</v>
      </c>
      <c r="F106" s="19">
        <v>100198740</v>
      </c>
      <c r="G106" s="20">
        <v>95313672</v>
      </c>
      <c r="H106" s="20">
        <v>0</v>
      </c>
      <c r="I106" s="20">
        <v>17424492.780000001</v>
      </c>
    </row>
    <row r="107" spans="1:10" ht="59.25" customHeight="1" x14ac:dyDescent="0.2">
      <c r="A107" s="30" t="s">
        <v>28</v>
      </c>
      <c r="B107" s="18" t="s">
        <v>1</v>
      </c>
      <c r="C107" s="18" t="s">
        <v>51</v>
      </c>
      <c r="D107" s="18" t="s">
        <v>531</v>
      </c>
      <c r="E107" s="18" t="s">
        <v>4</v>
      </c>
      <c r="F107" s="19">
        <f>F109+F137+F153</f>
        <v>797799531.75</v>
      </c>
      <c r="G107" s="20">
        <f>G109+G137+G153</f>
        <v>792912983.38999999</v>
      </c>
      <c r="H107" s="20">
        <f>H109+H137+H153</f>
        <v>44147464.890000001</v>
      </c>
      <c r="I107" s="20">
        <f>I109+I137+I153</f>
        <v>32718986.350000001</v>
      </c>
    </row>
    <row r="108" spans="1:10" ht="17.25" customHeight="1" x14ac:dyDescent="0.2">
      <c r="A108" s="30" t="s">
        <v>532</v>
      </c>
      <c r="B108" s="18" t="s">
        <v>1</v>
      </c>
      <c r="C108" s="18" t="s">
        <v>51</v>
      </c>
      <c r="D108" s="18" t="s">
        <v>533</v>
      </c>
      <c r="E108" s="18" t="s">
        <v>4</v>
      </c>
      <c r="F108" s="19"/>
      <c r="G108" s="20">
        <f>G109+G137+G153</f>
        <v>792912983.38999999</v>
      </c>
      <c r="H108" s="20">
        <f t="shared" ref="H108:I108" si="48">H109+H137+H153</f>
        <v>44147464.890000001</v>
      </c>
      <c r="I108" s="20">
        <f t="shared" si="48"/>
        <v>32718986.350000001</v>
      </c>
    </row>
    <row r="109" spans="1:10" ht="33" customHeight="1" x14ac:dyDescent="0.2">
      <c r="A109" s="30" t="s">
        <v>557</v>
      </c>
      <c r="B109" s="18" t="s">
        <v>1</v>
      </c>
      <c r="C109" s="18" t="s">
        <v>51</v>
      </c>
      <c r="D109" s="18" t="s">
        <v>535</v>
      </c>
      <c r="E109" s="18" t="s">
        <v>4</v>
      </c>
      <c r="F109" s="19">
        <f>F110+F115+F118+F124+F129+F134</f>
        <v>31160461.75</v>
      </c>
      <c r="G109" s="20">
        <f>G110+G115+G118+G121+G124+G129</f>
        <v>89912983.390000001</v>
      </c>
      <c r="H109" s="20">
        <f t="shared" ref="H109:I109" si="49">H110+H115+H118+H121+H124+H129</f>
        <v>41147464.890000001</v>
      </c>
      <c r="I109" s="20">
        <f t="shared" si="49"/>
        <v>29718986.350000001</v>
      </c>
    </row>
    <row r="110" spans="1:10" ht="25.5" x14ac:dyDescent="0.2">
      <c r="A110" s="30" t="s">
        <v>70</v>
      </c>
      <c r="B110" s="18" t="s">
        <v>1</v>
      </c>
      <c r="C110" s="18" t="s">
        <v>51</v>
      </c>
      <c r="D110" s="18" t="s">
        <v>558</v>
      </c>
      <c r="E110" s="18" t="s">
        <v>4</v>
      </c>
      <c r="F110" s="19">
        <f>F111+F113</f>
        <v>1590232</v>
      </c>
      <c r="G110" s="20">
        <f>G111+G113</f>
        <v>1608927</v>
      </c>
      <c r="H110" s="20">
        <f t="shared" ref="H110:I110" si="50">H111+H113</f>
        <v>1608927</v>
      </c>
      <c r="I110" s="20">
        <f t="shared" si="50"/>
        <v>1608927</v>
      </c>
    </row>
    <row r="111" spans="1:10" ht="63.75" x14ac:dyDescent="0.2">
      <c r="A111" s="30" t="s">
        <v>12</v>
      </c>
      <c r="B111" s="18" t="s">
        <v>1</v>
      </c>
      <c r="C111" s="18" t="s">
        <v>51</v>
      </c>
      <c r="D111" s="18" t="s">
        <v>558</v>
      </c>
      <c r="E111" s="18" t="s">
        <v>13</v>
      </c>
      <c r="F111" s="19">
        <f>F112</f>
        <v>1410232</v>
      </c>
      <c r="G111" s="20">
        <f>G112</f>
        <v>1408927</v>
      </c>
      <c r="H111" s="20">
        <f t="shared" ref="H111:I111" si="51">H112</f>
        <v>1408927</v>
      </c>
      <c r="I111" s="20">
        <f t="shared" si="51"/>
        <v>1408927</v>
      </c>
    </row>
    <row r="112" spans="1:10" ht="31.5" customHeight="1" x14ac:dyDescent="0.2">
      <c r="A112" s="30" t="s">
        <v>14</v>
      </c>
      <c r="B112" s="18" t="s">
        <v>1</v>
      </c>
      <c r="C112" s="18" t="s">
        <v>51</v>
      </c>
      <c r="D112" s="18" t="s">
        <v>558</v>
      </c>
      <c r="E112" s="18" t="s">
        <v>15</v>
      </c>
      <c r="F112" s="19">
        <v>1410232</v>
      </c>
      <c r="G112" s="20">
        <v>1408927</v>
      </c>
      <c r="H112" s="20">
        <v>1408927</v>
      </c>
      <c r="I112" s="20">
        <v>1408927</v>
      </c>
    </row>
    <row r="113" spans="1:9" ht="41.25" customHeight="1" x14ac:dyDescent="0.2">
      <c r="A113" s="30" t="s">
        <v>16</v>
      </c>
      <c r="B113" s="18" t="s">
        <v>1</v>
      </c>
      <c r="C113" s="18" t="s">
        <v>51</v>
      </c>
      <c r="D113" s="18" t="s">
        <v>558</v>
      </c>
      <c r="E113" s="18" t="s">
        <v>17</v>
      </c>
      <c r="F113" s="19">
        <f>F114</f>
        <v>180000</v>
      </c>
      <c r="G113" s="20">
        <f>G114</f>
        <v>200000</v>
      </c>
      <c r="H113" s="20">
        <f t="shared" ref="H113:I113" si="52">H114</f>
        <v>200000</v>
      </c>
      <c r="I113" s="20">
        <f t="shared" si="52"/>
        <v>200000</v>
      </c>
    </row>
    <row r="114" spans="1:9" ht="40.5" customHeight="1" x14ac:dyDescent="0.2">
      <c r="A114" s="30" t="s">
        <v>18</v>
      </c>
      <c r="B114" s="18" t="s">
        <v>1</v>
      </c>
      <c r="C114" s="18" t="s">
        <v>51</v>
      </c>
      <c r="D114" s="18" t="s">
        <v>558</v>
      </c>
      <c r="E114" s="18" t="s">
        <v>19</v>
      </c>
      <c r="F114" s="19">
        <v>180000</v>
      </c>
      <c r="G114" s="20">
        <v>200000</v>
      </c>
      <c r="H114" s="20">
        <v>200000</v>
      </c>
      <c r="I114" s="20">
        <v>200000</v>
      </c>
    </row>
    <row r="115" spans="1:9" ht="30.75" customHeight="1" x14ac:dyDescent="0.2">
      <c r="A115" s="30" t="s">
        <v>71</v>
      </c>
      <c r="B115" s="18" t="s">
        <v>1</v>
      </c>
      <c r="C115" s="18" t="s">
        <v>51</v>
      </c>
      <c r="D115" s="18" t="s">
        <v>880</v>
      </c>
      <c r="E115" s="18" t="s">
        <v>4</v>
      </c>
      <c r="F115" s="19">
        <f t="shared" ref="F115:I116" si="53">F116</f>
        <v>20000000</v>
      </c>
      <c r="G115" s="20">
        <f t="shared" si="53"/>
        <v>54589515.770000003</v>
      </c>
      <c r="H115" s="20">
        <f t="shared" si="53"/>
        <v>34203861.890000001</v>
      </c>
      <c r="I115" s="20">
        <f t="shared" si="53"/>
        <v>22775383.350000001</v>
      </c>
    </row>
    <row r="116" spans="1:9" ht="23.25" customHeight="1" x14ac:dyDescent="0.2">
      <c r="A116" s="30" t="s">
        <v>20</v>
      </c>
      <c r="B116" s="18" t="s">
        <v>1</v>
      </c>
      <c r="C116" s="18" t="s">
        <v>51</v>
      </c>
      <c r="D116" s="18" t="s">
        <v>880</v>
      </c>
      <c r="E116" s="18" t="s">
        <v>21</v>
      </c>
      <c r="F116" s="19">
        <f t="shared" si="53"/>
        <v>20000000</v>
      </c>
      <c r="G116" s="20">
        <f t="shared" si="53"/>
        <v>54589515.770000003</v>
      </c>
      <c r="H116" s="20">
        <f t="shared" si="53"/>
        <v>34203861.890000001</v>
      </c>
      <c r="I116" s="20">
        <f t="shared" si="53"/>
        <v>22775383.350000001</v>
      </c>
    </row>
    <row r="117" spans="1:9" ht="16.5" customHeight="1" x14ac:dyDescent="0.2">
      <c r="A117" s="22" t="s">
        <v>459</v>
      </c>
      <c r="B117" s="18" t="s">
        <v>1</v>
      </c>
      <c r="C117" s="18" t="s">
        <v>51</v>
      </c>
      <c r="D117" s="18" t="s">
        <v>880</v>
      </c>
      <c r="E117" s="18">
        <v>870</v>
      </c>
      <c r="F117" s="19">
        <v>20000000</v>
      </c>
      <c r="G117" s="20">
        <v>54589515.770000003</v>
      </c>
      <c r="H117" s="20">
        <v>34203861.890000001</v>
      </c>
      <c r="I117" s="20">
        <f>32967489.35-10192106</f>
        <v>22775383.350000001</v>
      </c>
    </row>
    <row r="118" spans="1:9" ht="21.75" customHeight="1" x14ac:dyDescent="0.2">
      <c r="A118" s="23" t="s">
        <v>478</v>
      </c>
      <c r="B118" s="18" t="s">
        <v>1</v>
      </c>
      <c r="C118" s="18" t="s">
        <v>51</v>
      </c>
      <c r="D118" s="18" t="s">
        <v>559</v>
      </c>
      <c r="E118" s="18" t="s">
        <v>4</v>
      </c>
      <c r="F118" s="19">
        <f t="shared" ref="F118:I119" si="54">F119</f>
        <v>6235427.75</v>
      </c>
      <c r="G118" s="20">
        <f t="shared" si="54"/>
        <v>9891415.620000001</v>
      </c>
      <c r="H118" s="20">
        <f t="shared" si="54"/>
        <v>0</v>
      </c>
      <c r="I118" s="20">
        <f t="shared" si="54"/>
        <v>0</v>
      </c>
    </row>
    <row r="119" spans="1:9" ht="21.75" customHeight="1" x14ac:dyDescent="0.2">
      <c r="A119" s="30" t="s">
        <v>20</v>
      </c>
      <c r="B119" s="18" t="s">
        <v>1</v>
      </c>
      <c r="C119" s="18" t="s">
        <v>51</v>
      </c>
      <c r="D119" s="18" t="s">
        <v>559</v>
      </c>
      <c r="E119" s="18" t="s">
        <v>21</v>
      </c>
      <c r="F119" s="19">
        <f t="shared" si="54"/>
        <v>6235427.75</v>
      </c>
      <c r="G119" s="20">
        <f t="shared" si="54"/>
        <v>9891415.620000001</v>
      </c>
      <c r="H119" s="20">
        <f t="shared" si="54"/>
        <v>0</v>
      </c>
      <c r="I119" s="20">
        <f t="shared" si="54"/>
        <v>0</v>
      </c>
    </row>
    <row r="120" spans="1:9" ht="21.75" customHeight="1" x14ac:dyDescent="0.2">
      <c r="A120" s="22" t="s">
        <v>459</v>
      </c>
      <c r="B120" s="18" t="s">
        <v>1</v>
      </c>
      <c r="C120" s="18" t="s">
        <v>51</v>
      </c>
      <c r="D120" s="18" t="s">
        <v>559</v>
      </c>
      <c r="E120" s="18">
        <v>870</v>
      </c>
      <c r="F120" s="19">
        <v>6235427.75</v>
      </c>
      <c r="G120" s="20">
        <f>19902113.78-2510698.16-7500000</f>
        <v>9891415.620000001</v>
      </c>
      <c r="H120" s="20">
        <v>0</v>
      </c>
      <c r="I120" s="20">
        <v>0</v>
      </c>
    </row>
    <row r="121" spans="1:9" ht="41.25" customHeight="1" x14ac:dyDescent="0.2">
      <c r="A121" s="30" t="s">
        <v>77</v>
      </c>
      <c r="B121" s="18" t="s">
        <v>1</v>
      </c>
      <c r="C121" s="18" t="s">
        <v>51</v>
      </c>
      <c r="D121" s="18" t="s">
        <v>879</v>
      </c>
      <c r="E121" s="18" t="s">
        <v>4</v>
      </c>
      <c r="F121" s="19">
        <f t="shared" ref="F121:I122" si="55">F122</f>
        <v>0</v>
      </c>
      <c r="G121" s="20">
        <f t="shared" si="55"/>
        <v>2488449</v>
      </c>
      <c r="H121" s="20">
        <f t="shared" si="55"/>
        <v>0</v>
      </c>
      <c r="I121" s="20">
        <f t="shared" si="55"/>
        <v>0</v>
      </c>
    </row>
    <row r="122" spans="1:9" ht="21.75" customHeight="1" x14ac:dyDescent="0.2">
      <c r="A122" s="30" t="s">
        <v>20</v>
      </c>
      <c r="B122" s="18" t="s">
        <v>1</v>
      </c>
      <c r="C122" s="18" t="s">
        <v>51</v>
      </c>
      <c r="D122" s="18" t="s">
        <v>879</v>
      </c>
      <c r="E122" s="18" t="s">
        <v>21</v>
      </c>
      <c r="F122" s="19">
        <f t="shared" si="55"/>
        <v>0</v>
      </c>
      <c r="G122" s="20">
        <f t="shared" si="55"/>
        <v>2488449</v>
      </c>
      <c r="H122" s="20">
        <f t="shared" si="55"/>
        <v>0</v>
      </c>
      <c r="I122" s="20">
        <f t="shared" si="55"/>
        <v>0</v>
      </c>
    </row>
    <row r="123" spans="1:9" ht="21.75" customHeight="1" x14ac:dyDescent="0.2">
      <c r="A123" s="30" t="s">
        <v>48</v>
      </c>
      <c r="B123" s="18" t="s">
        <v>1</v>
      </c>
      <c r="C123" s="18" t="s">
        <v>51</v>
      </c>
      <c r="D123" s="18" t="s">
        <v>879</v>
      </c>
      <c r="E123" s="18" t="s">
        <v>49</v>
      </c>
      <c r="F123" s="19"/>
      <c r="G123" s="20">
        <v>2488449</v>
      </c>
      <c r="H123" s="20">
        <v>0</v>
      </c>
      <c r="I123" s="20">
        <v>0</v>
      </c>
    </row>
    <row r="124" spans="1:9" ht="25.5" x14ac:dyDescent="0.2">
      <c r="A124" s="30" t="s">
        <v>525</v>
      </c>
      <c r="B124" s="18" t="s">
        <v>1</v>
      </c>
      <c r="C124" s="18" t="s">
        <v>51</v>
      </c>
      <c r="D124" s="18" t="s">
        <v>560</v>
      </c>
      <c r="E124" s="18" t="s">
        <v>4</v>
      </c>
      <c r="F124" s="19">
        <f>F125+F127</f>
        <v>1244802</v>
      </c>
      <c r="G124" s="20">
        <f>G125+G127</f>
        <v>1544676</v>
      </c>
      <c r="H124" s="20">
        <f t="shared" ref="H124:I124" si="56">H125+H127</f>
        <v>1544676</v>
      </c>
      <c r="I124" s="20">
        <f t="shared" si="56"/>
        <v>1544676</v>
      </c>
    </row>
    <row r="125" spans="1:9" ht="63.75" x14ac:dyDescent="0.2">
      <c r="A125" s="30" t="s">
        <v>12</v>
      </c>
      <c r="B125" s="18" t="s">
        <v>1</v>
      </c>
      <c r="C125" s="18" t="s">
        <v>51</v>
      </c>
      <c r="D125" s="18" t="s">
        <v>560</v>
      </c>
      <c r="E125" s="18" t="s">
        <v>13</v>
      </c>
      <c r="F125" s="19">
        <f>F126</f>
        <v>719756</v>
      </c>
      <c r="G125" s="20">
        <f>G126</f>
        <v>895434</v>
      </c>
      <c r="H125" s="20">
        <f t="shared" ref="H125:I125" si="57">H126</f>
        <v>895434</v>
      </c>
      <c r="I125" s="20">
        <f t="shared" si="57"/>
        <v>895434</v>
      </c>
    </row>
    <row r="126" spans="1:9" ht="25.5" x14ac:dyDescent="0.2">
      <c r="A126" s="30" t="s">
        <v>14</v>
      </c>
      <c r="B126" s="18" t="s">
        <v>1</v>
      </c>
      <c r="C126" s="18" t="s">
        <v>51</v>
      </c>
      <c r="D126" s="18" t="s">
        <v>560</v>
      </c>
      <c r="E126" s="18" t="s">
        <v>15</v>
      </c>
      <c r="F126" s="19">
        <v>719756</v>
      </c>
      <c r="G126" s="20">
        <v>895434</v>
      </c>
      <c r="H126" s="20">
        <v>895434</v>
      </c>
      <c r="I126" s="20">
        <v>895434</v>
      </c>
    </row>
    <row r="127" spans="1:9" ht="38.25" x14ac:dyDescent="0.2">
      <c r="A127" s="30" t="s">
        <v>16</v>
      </c>
      <c r="B127" s="18" t="s">
        <v>1</v>
      </c>
      <c r="C127" s="18" t="s">
        <v>51</v>
      </c>
      <c r="D127" s="18" t="s">
        <v>560</v>
      </c>
      <c r="E127" s="18" t="s">
        <v>17</v>
      </c>
      <c r="F127" s="19">
        <f>F128</f>
        <v>525046</v>
      </c>
      <c r="G127" s="20">
        <f>G128</f>
        <v>649242</v>
      </c>
      <c r="H127" s="20">
        <f t="shared" ref="H127:I127" si="58">H128</f>
        <v>649242</v>
      </c>
      <c r="I127" s="20">
        <f t="shared" si="58"/>
        <v>649242</v>
      </c>
    </row>
    <row r="128" spans="1:9" ht="38.25" x14ac:dyDescent="0.2">
      <c r="A128" s="30" t="s">
        <v>18</v>
      </c>
      <c r="B128" s="18" t="s">
        <v>1</v>
      </c>
      <c r="C128" s="18" t="s">
        <v>51</v>
      </c>
      <c r="D128" s="18" t="s">
        <v>560</v>
      </c>
      <c r="E128" s="18" t="s">
        <v>19</v>
      </c>
      <c r="F128" s="19">
        <v>525046</v>
      </c>
      <c r="G128" s="20">
        <v>649242</v>
      </c>
      <c r="H128" s="20">
        <v>649242</v>
      </c>
      <c r="I128" s="20">
        <v>649242</v>
      </c>
    </row>
    <row r="129" spans="1:9" ht="25.5" x14ac:dyDescent="0.2">
      <c r="A129" s="30" t="s">
        <v>72</v>
      </c>
      <c r="B129" s="18" t="s">
        <v>1</v>
      </c>
      <c r="C129" s="18" t="s">
        <v>51</v>
      </c>
      <c r="D129" s="18" t="s">
        <v>561</v>
      </c>
      <c r="E129" s="18" t="s">
        <v>4</v>
      </c>
      <c r="F129" s="19">
        <f>F130+F132</f>
        <v>2090000</v>
      </c>
      <c r="G129" s="20">
        <f>G130+G132</f>
        <v>19790000</v>
      </c>
      <c r="H129" s="20">
        <f t="shared" ref="H129:I129" si="59">H130+H132</f>
        <v>3790000</v>
      </c>
      <c r="I129" s="20">
        <f t="shared" si="59"/>
        <v>3790000</v>
      </c>
    </row>
    <row r="130" spans="1:9" ht="38.25" x14ac:dyDescent="0.2">
      <c r="A130" s="30" t="s">
        <v>16</v>
      </c>
      <c r="B130" s="18" t="s">
        <v>1</v>
      </c>
      <c r="C130" s="18" t="s">
        <v>51</v>
      </c>
      <c r="D130" s="18" t="s">
        <v>561</v>
      </c>
      <c r="E130" s="18" t="s">
        <v>17</v>
      </c>
      <c r="F130" s="19">
        <f>F131</f>
        <v>2090000</v>
      </c>
      <c r="G130" s="20">
        <f>G131</f>
        <v>19790000</v>
      </c>
      <c r="H130" s="20">
        <f t="shared" ref="H130:I130" si="60">H131</f>
        <v>3790000</v>
      </c>
      <c r="I130" s="20">
        <f t="shared" si="60"/>
        <v>3790000</v>
      </c>
    </row>
    <row r="131" spans="1:9" ht="39" customHeight="1" x14ac:dyDescent="0.2">
      <c r="A131" s="30" t="s">
        <v>18</v>
      </c>
      <c r="B131" s="18" t="s">
        <v>1</v>
      </c>
      <c r="C131" s="18" t="s">
        <v>51</v>
      </c>
      <c r="D131" s="18" t="s">
        <v>561</v>
      </c>
      <c r="E131" s="18" t="s">
        <v>19</v>
      </c>
      <c r="F131" s="19">
        <v>2090000</v>
      </c>
      <c r="G131" s="20">
        <v>19790000</v>
      </c>
      <c r="H131" s="20">
        <v>3790000</v>
      </c>
      <c r="I131" s="20">
        <v>3790000</v>
      </c>
    </row>
    <row r="132" spans="1:9" hidden="1" x14ac:dyDescent="0.2">
      <c r="A132" s="30" t="s">
        <v>20</v>
      </c>
      <c r="B132" s="18" t="s">
        <v>1</v>
      </c>
      <c r="C132" s="18" t="s">
        <v>51</v>
      </c>
      <c r="D132" s="18" t="s">
        <v>73</v>
      </c>
      <c r="E132" s="18" t="s">
        <v>21</v>
      </c>
      <c r="F132" s="19">
        <f>F133</f>
        <v>0</v>
      </c>
      <c r="G132" s="20">
        <f>G133</f>
        <v>0</v>
      </c>
      <c r="H132" s="20">
        <f t="shared" ref="H132:I132" si="61">H133</f>
        <v>0</v>
      </c>
      <c r="I132" s="20">
        <f t="shared" si="61"/>
        <v>0</v>
      </c>
    </row>
    <row r="133" spans="1:9" ht="25.5" hidden="1" x14ac:dyDescent="0.2">
      <c r="A133" s="30" t="s">
        <v>22</v>
      </c>
      <c r="B133" s="18" t="s">
        <v>1</v>
      </c>
      <c r="C133" s="18" t="s">
        <v>51</v>
      </c>
      <c r="D133" s="18" t="s">
        <v>73</v>
      </c>
      <c r="E133" s="18" t="s">
        <v>23</v>
      </c>
      <c r="F133" s="19"/>
      <c r="G133" s="20"/>
      <c r="H133" s="20"/>
      <c r="I133" s="20"/>
    </row>
    <row r="134" spans="1:9" ht="73.5" hidden="1" customHeight="1" x14ac:dyDescent="0.2">
      <c r="A134" s="30" t="s">
        <v>475</v>
      </c>
      <c r="B134" s="18" t="s">
        <v>1</v>
      </c>
      <c r="C134" s="18" t="s">
        <v>51</v>
      </c>
      <c r="D134" s="18">
        <v>6800186060</v>
      </c>
      <c r="E134" s="18" t="s">
        <v>4</v>
      </c>
      <c r="F134" s="19">
        <f t="shared" ref="F134:I135" si="62">F135</f>
        <v>0</v>
      </c>
      <c r="G134" s="20">
        <f t="shared" si="62"/>
        <v>0</v>
      </c>
      <c r="H134" s="20">
        <f t="shared" si="62"/>
        <v>0</v>
      </c>
      <c r="I134" s="20">
        <f t="shared" si="62"/>
        <v>0</v>
      </c>
    </row>
    <row r="135" spans="1:9" ht="38.25" hidden="1" x14ac:dyDescent="0.2">
      <c r="A135" s="30" t="s">
        <v>16</v>
      </c>
      <c r="B135" s="18" t="s">
        <v>1</v>
      </c>
      <c r="C135" s="18" t="s">
        <v>51</v>
      </c>
      <c r="D135" s="18">
        <v>6800186060</v>
      </c>
      <c r="E135" s="18" t="s">
        <v>17</v>
      </c>
      <c r="F135" s="19">
        <f t="shared" si="62"/>
        <v>0</v>
      </c>
      <c r="G135" s="20">
        <f t="shared" si="62"/>
        <v>0</v>
      </c>
      <c r="H135" s="20">
        <f t="shared" si="62"/>
        <v>0</v>
      </c>
      <c r="I135" s="20">
        <f t="shared" si="62"/>
        <v>0</v>
      </c>
    </row>
    <row r="136" spans="1:9" ht="38.25" hidden="1" x14ac:dyDescent="0.2">
      <c r="A136" s="30" t="s">
        <v>18</v>
      </c>
      <c r="B136" s="18" t="s">
        <v>1</v>
      </c>
      <c r="C136" s="18" t="s">
        <v>51</v>
      </c>
      <c r="D136" s="18">
        <v>6800186060</v>
      </c>
      <c r="E136" s="18" t="s">
        <v>19</v>
      </c>
      <c r="F136" s="19"/>
      <c r="G136" s="20"/>
      <c r="H136" s="20"/>
      <c r="I136" s="20"/>
    </row>
    <row r="137" spans="1:9" ht="31.5" customHeight="1" x14ac:dyDescent="0.2">
      <c r="A137" s="30" t="s">
        <v>947</v>
      </c>
      <c r="B137" s="18" t="s">
        <v>1</v>
      </c>
      <c r="C137" s="18" t="s">
        <v>51</v>
      </c>
      <c r="D137" s="18" t="s">
        <v>883</v>
      </c>
      <c r="E137" s="18" t="s">
        <v>4</v>
      </c>
      <c r="F137" s="19">
        <f>F138+F141+F144+F147+F150</f>
        <v>3000000</v>
      </c>
      <c r="G137" s="20">
        <f>G138+G141+G144+G147+G150</f>
        <v>3000000</v>
      </c>
      <c r="H137" s="20">
        <f>H138+H141+H144+H147+H150</f>
        <v>3000000</v>
      </c>
      <c r="I137" s="20">
        <f>I138+I141+I144+I147+I150</f>
        <v>3000000</v>
      </c>
    </row>
    <row r="138" spans="1:9" ht="38.25" x14ac:dyDescent="0.2">
      <c r="A138" s="30" t="s">
        <v>74</v>
      </c>
      <c r="B138" s="18" t="s">
        <v>1</v>
      </c>
      <c r="C138" s="18" t="s">
        <v>51</v>
      </c>
      <c r="D138" s="18" t="s">
        <v>881</v>
      </c>
      <c r="E138" s="18" t="s">
        <v>4</v>
      </c>
      <c r="F138" s="19">
        <f t="shared" ref="F138:I139" si="63">F139</f>
        <v>3000000</v>
      </c>
      <c r="G138" s="20">
        <f>G139</f>
        <v>3000000</v>
      </c>
      <c r="H138" s="20">
        <f t="shared" si="63"/>
        <v>3000000</v>
      </c>
      <c r="I138" s="20">
        <f t="shared" si="63"/>
        <v>3000000</v>
      </c>
    </row>
    <row r="139" spans="1:9" ht="38.25" x14ac:dyDescent="0.2">
      <c r="A139" s="30" t="s">
        <v>16</v>
      </c>
      <c r="B139" s="18" t="s">
        <v>1</v>
      </c>
      <c r="C139" s="18" t="s">
        <v>51</v>
      </c>
      <c r="D139" s="18" t="s">
        <v>881</v>
      </c>
      <c r="E139" s="18" t="s">
        <v>17</v>
      </c>
      <c r="F139" s="19">
        <f t="shared" si="63"/>
        <v>3000000</v>
      </c>
      <c r="G139" s="20">
        <f>G140</f>
        <v>3000000</v>
      </c>
      <c r="H139" s="20">
        <f t="shared" si="63"/>
        <v>3000000</v>
      </c>
      <c r="I139" s="20">
        <f t="shared" si="63"/>
        <v>3000000</v>
      </c>
    </row>
    <row r="140" spans="1:9" ht="40.5" customHeight="1" x14ac:dyDescent="0.2">
      <c r="A140" s="30" t="s">
        <v>18</v>
      </c>
      <c r="B140" s="18" t="s">
        <v>1</v>
      </c>
      <c r="C140" s="18" t="s">
        <v>51</v>
      </c>
      <c r="D140" s="18" t="s">
        <v>881</v>
      </c>
      <c r="E140" s="18" t="s">
        <v>19</v>
      </c>
      <c r="F140" s="19">
        <v>3000000</v>
      </c>
      <c r="G140" s="20">
        <v>3000000</v>
      </c>
      <c r="H140" s="20">
        <v>3000000</v>
      </c>
      <c r="I140" s="20">
        <v>3000000</v>
      </c>
    </row>
    <row r="141" spans="1:9" ht="42" hidden="1" customHeight="1" x14ac:dyDescent="0.2">
      <c r="A141" s="30" t="s">
        <v>75</v>
      </c>
      <c r="B141" s="18" t="s">
        <v>1</v>
      </c>
      <c r="C141" s="18" t="s">
        <v>51</v>
      </c>
      <c r="D141" s="18" t="s">
        <v>76</v>
      </c>
      <c r="E141" s="18" t="s">
        <v>4</v>
      </c>
      <c r="F141" s="19">
        <f t="shared" ref="F141:I142" si="64">F142</f>
        <v>0</v>
      </c>
      <c r="G141" s="20">
        <f t="shared" si="64"/>
        <v>0</v>
      </c>
      <c r="H141" s="20">
        <f t="shared" si="64"/>
        <v>0</v>
      </c>
      <c r="I141" s="20">
        <f t="shared" si="64"/>
        <v>0</v>
      </c>
    </row>
    <row r="142" spans="1:9" ht="42" hidden="1" customHeight="1" x14ac:dyDescent="0.2">
      <c r="A142" s="30" t="s">
        <v>16</v>
      </c>
      <c r="B142" s="18" t="s">
        <v>1</v>
      </c>
      <c r="C142" s="18" t="s">
        <v>51</v>
      </c>
      <c r="D142" s="18" t="s">
        <v>76</v>
      </c>
      <c r="E142" s="18" t="s">
        <v>17</v>
      </c>
      <c r="F142" s="19">
        <f t="shared" si="64"/>
        <v>0</v>
      </c>
      <c r="G142" s="20">
        <f t="shared" si="64"/>
        <v>0</v>
      </c>
      <c r="H142" s="20">
        <f t="shared" si="64"/>
        <v>0</v>
      </c>
      <c r="I142" s="20">
        <f t="shared" si="64"/>
        <v>0</v>
      </c>
    </row>
    <row r="143" spans="1:9" ht="44.25" hidden="1" customHeight="1" x14ac:dyDescent="0.2">
      <c r="A143" s="30" t="s">
        <v>18</v>
      </c>
      <c r="B143" s="18" t="s">
        <v>1</v>
      </c>
      <c r="C143" s="18" t="s">
        <v>51</v>
      </c>
      <c r="D143" s="18" t="s">
        <v>76</v>
      </c>
      <c r="E143" s="18" t="s">
        <v>19</v>
      </c>
      <c r="F143" s="24"/>
      <c r="G143" s="25"/>
      <c r="H143" s="25"/>
      <c r="I143" s="25"/>
    </row>
    <row r="144" spans="1:9" ht="43.5" hidden="1" customHeight="1" x14ac:dyDescent="0.2">
      <c r="A144" s="30" t="s">
        <v>77</v>
      </c>
      <c r="B144" s="18" t="s">
        <v>1</v>
      </c>
      <c r="C144" s="18" t="s">
        <v>51</v>
      </c>
      <c r="D144" s="18">
        <v>6840100760</v>
      </c>
      <c r="E144" s="18" t="s">
        <v>4</v>
      </c>
      <c r="F144" s="19">
        <f t="shared" ref="F144:I145" si="65">F145</f>
        <v>0</v>
      </c>
      <c r="G144" s="20">
        <f t="shared" si="65"/>
        <v>0</v>
      </c>
      <c r="H144" s="20">
        <f t="shared" si="65"/>
        <v>0</v>
      </c>
      <c r="I144" s="20">
        <f t="shared" si="65"/>
        <v>0</v>
      </c>
    </row>
    <row r="145" spans="1:9" hidden="1" x14ac:dyDescent="0.2">
      <c r="A145" s="30" t="s">
        <v>20</v>
      </c>
      <c r="B145" s="18" t="s">
        <v>1</v>
      </c>
      <c r="C145" s="18" t="s">
        <v>51</v>
      </c>
      <c r="D145" s="18">
        <v>6840100760</v>
      </c>
      <c r="E145" s="18" t="s">
        <v>21</v>
      </c>
      <c r="F145" s="19">
        <f t="shared" si="65"/>
        <v>0</v>
      </c>
      <c r="G145" s="20">
        <f t="shared" si="65"/>
        <v>0</v>
      </c>
      <c r="H145" s="20">
        <f t="shared" si="65"/>
        <v>0</v>
      </c>
      <c r="I145" s="20">
        <f t="shared" si="65"/>
        <v>0</v>
      </c>
    </row>
    <row r="146" spans="1:9" ht="31.5" hidden="1" customHeight="1" x14ac:dyDescent="0.2">
      <c r="A146" s="30" t="s">
        <v>48</v>
      </c>
      <c r="B146" s="18" t="s">
        <v>1</v>
      </c>
      <c r="C146" s="18" t="s">
        <v>51</v>
      </c>
      <c r="D146" s="18">
        <v>6840100760</v>
      </c>
      <c r="E146" s="18" t="s">
        <v>49</v>
      </c>
      <c r="F146" s="19"/>
      <c r="G146" s="20"/>
      <c r="H146" s="20"/>
      <c r="I146" s="20"/>
    </row>
    <row r="147" spans="1:9" ht="42.75" hidden="1" customHeight="1" x14ac:dyDescent="0.2">
      <c r="A147" s="30" t="s">
        <v>78</v>
      </c>
      <c r="B147" s="18" t="s">
        <v>1</v>
      </c>
      <c r="C147" s="18" t="s">
        <v>51</v>
      </c>
      <c r="D147" s="18" t="s">
        <v>898</v>
      </c>
      <c r="E147" s="18" t="s">
        <v>4</v>
      </c>
      <c r="F147" s="19">
        <f t="shared" ref="F147:I148" si="66">F148</f>
        <v>0</v>
      </c>
      <c r="G147" s="20">
        <f t="shared" si="66"/>
        <v>0</v>
      </c>
      <c r="H147" s="20">
        <f t="shared" si="66"/>
        <v>0</v>
      </c>
      <c r="I147" s="20">
        <f t="shared" si="66"/>
        <v>0</v>
      </c>
    </row>
    <row r="148" spans="1:9" ht="28.5" hidden="1" customHeight="1" x14ac:dyDescent="0.2">
      <c r="A148" s="30" t="s">
        <v>16</v>
      </c>
      <c r="B148" s="18" t="s">
        <v>1</v>
      </c>
      <c r="C148" s="18" t="s">
        <v>51</v>
      </c>
      <c r="D148" s="18" t="s">
        <v>898</v>
      </c>
      <c r="E148" s="18" t="s">
        <v>17</v>
      </c>
      <c r="F148" s="19">
        <f t="shared" si="66"/>
        <v>0</v>
      </c>
      <c r="G148" s="20">
        <f t="shared" si="66"/>
        <v>0</v>
      </c>
      <c r="H148" s="20">
        <f t="shared" si="66"/>
        <v>0</v>
      </c>
      <c r="I148" s="20">
        <f t="shared" si="66"/>
        <v>0</v>
      </c>
    </row>
    <row r="149" spans="1:9" ht="27" hidden="1" customHeight="1" x14ac:dyDescent="0.2">
      <c r="A149" s="30" t="s">
        <v>18</v>
      </c>
      <c r="B149" s="18" t="s">
        <v>1</v>
      </c>
      <c r="C149" s="18" t="s">
        <v>51</v>
      </c>
      <c r="D149" s="18" t="s">
        <v>898</v>
      </c>
      <c r="E149" s="18" t="s">
        <v>19</v>
      </c>
      <c r="F149" s="19"/>
      <c r="G149" s="20"/>
      <c r="H149" s="20"/>
      <c r="I149" s="20"/>
    </row>
    <row r="150" spans="1:9" ht="31.5" hidden="1" customHeight="1" x14ac:dyDescent="0.2">
      <c r="A150" s="30" t="s">
        <v>469</v>
      </c>
      <c r="B150" s="18" t="s">
        <v>1</v>
      </c>
      <c r="C150" s="18" t="s">
        <v>51</v>
      </c>
      <c r="D150" s="18" t="s">
        <v>899</v>
      </c>
      <c r="E150" s="18" t="s">
        <v>4</v>
      </c>
      <c r="F150" s="19">
        <f t="shared" ref="F150:I151" si="67">F151</f>
        <v>0</v>
      </c>
      <c r="G150" s="20">
        <f t="shared" si="67"/>
        <v>0</v>
      </c>
      <c r="H150" s="20">
        <f t="shared" si="67"/>
        <v>0</v>
      </c>
      <c r="I150" s="20">
        <f t="shared" si="67"/>
        <v>0</v>
      </c>
    </row>
    <row r="151" spans="1:9" ht="16.5" hidden="1" customHeight="1" x14ac:dyDescent="0.2">
      <c r="A151" s="30" t="s">
        <v>20</v>
      </c>
      <c r="B151" s="18" t="s">
        <v>1</v>
      </c>
      <c r="C151" s="18" t="s">
        <v>51</v>
      </c>
      <c r="D151" s="18" t="s">
        <v>899</v>
      </c>
      <c r="E151" s="18" t="s">
        <v>21</v>
      </c>
      <c r="F151" s="19">
        <f t="shared" si="67"/>
        <v>0</v>
      </c>
      <c r="G151" s="20">
        <f t="shared" si="67"/>
        <v>0</v>
      </c>
      <c r="H151" s="20">
        <f t="shared" si="67"/>
        <v>0</v>
      </c>
      <c r="I151" s="20">
        <f t="shared" si="67"/>
        <v>0</v>
      </c>
    </row>
    <row r="152" spans="1:9" ht="19.5" hidden="1" customHeight="1" x14ac:dyDescent="0.2">
      <c r="A152" s="22" t="s">
        <v>459</v>
      </c>
      <c r="B152" s="18" t="s">
        <v>1</v>
      </c>
      <c r="C152" s="18" t="s">
        <v>51</v>
      </c>
      <c r="D152" s="18" t="s">
        <v>899</v>
      </c>
      <c r="E152" s="18">
        <v>870</v>
      </c>
      <c r="F152" s="19"/>
      <c r="G152" s="20"/>
      <c r="H152" s="20"/>
      <c r="I152" s="20"/>
    </row>
    <row r="153" spans="1:9" ht="57.75" customHeight="1" x14ac:dyDescent="0.2">
      <c r="A153" s="105" t="s">
        <v>948</v>
      </c>
      <c r="B153" s="18" t="s">
        <v>1</v>
      </c>
      <c r="C153" s="18" t="s">
        <v>51</v>
      </c>
      <c r="D153" s="18" t="s">
        <v>882</v>
      </c>
      <c r="E153" s="18" t="s">
        <v>4</v>
      </c>
      <c r="F153" s="19">
        <f t="shared" ref="F153:I155" si="68">F154</f>
        <v>763639070</v>
      </c>
      <c r="G153" s="20">
        <f t="shared" si="68"/>
        <v>700000000</v>
      </c>
      <c r="H153" s="20">
        <f t="shared" si="68"/>
        <v>0</v>
      </c>
      <c r="I153" s="20">
        <f t="shared" si="68"/>
        <v>0</v>
      </c>
    </row>
    <row r="154" spans="1:9" ht="13.15" customHeight="1" x14ac:dyDescent="0.2">
      <c r="A154" s="22" t="s">
        <v>477</v>
      </c>
      <c r="B154" s="18" t="s">
        <v>1</v>
      </c>
      <c r="C154" s="18" t="s">
        <v>51</v>
      </c>
      <c r="D154" s="18" t="s">
        <v>894</v>
      </c>
      <c r="E154" s="18" t="s">
        <v>4</v>
      </c>
      <c r="F154" s="19">
        <f t="shared" si="68"/>
        <v>763639070</v>
      </c>
      <c r="G154" s="20">
        <f t="shared" si="68"/>
        <v>700000000</v>
      </c>
      <c r="H154" s="20">
        <f t="shared" si="68"/>
        <v>0</v>
      </c>
      <c r="I154" s="20">
        <f t="shared" si="68"/>
        <v>0</v>
      </c>
    </row>
    <row r="155" spans="1:9" ht="15" customHeight="1" x14ac:dyDescent="0.2">
      <c r="A155" s="30" t="s">
        <v>20</v>
      </c>
      <c r="B155" s="18" t="s">
        <v>1</v>
      </c>
      <c r="C155" s="18" t="s">
        <v>51</v>
      </c>
      <c r="D155" s="18" t="s">
        <v>894</v>
      </c>
      <c r="E155" s="18">
        <v>800</v>
      </c>
      <c r="F155" s="19">
        <f t="shared" si="68"/>
        <v>763639070</v>
      </c>
      <c r="G155" s="20">
        <f t="shared" si="68"/>
        <v>700000000</v>
      </c>
      <c r="H155" s="20">
        <f t="shared" si="68"/>
        <v>0</v>
      </c>
      <c r="I155" s="20">
        <f t="shared" si="68"/>
        <v>0</v>
      </c>
    </row>
    <row r="156" spans="1:9" ht="57.75" customHeight="1" x14ac:dyDescent="0.2">
      <c r="A156" s="22" t="s">
        <v>476</v>
      </c>
      <c r="B156" s="18" t="s">
        <v>1</v>
      </c>
      <c r="C156" s="18" t="s">
        <v>51</v>
      </c>
      <c r="D156" s="18" t="s">
        <v>894</v>
      </c>
      <c r="E156" s="18">
        <v>840</v>
      </c>
      <c r="F156" s="19">
        <v>763639070</v>
      </c>
      <c r="G156" s="20">
        <v>700000000</v>
      </c>
      <c r="H156" s="20">
        <v>0</v>
      </c>
      <c r="I156" s="20">
        <v>0</v>
      </c>
    </row>
    <row r="157" spans="1:9" ht="29.25" customHeight="1" x14ac:dyDescent="0.2">
      <c r="A157" s="30" t="s">
        <v>79</v>
      </c>
      <c r="B157" s="18" t="s">
        <v>1</v>
      </c>
      <c r="C157" s="18" t="s">
        <v>80</v>
      </c>
      <c r="D157" s="18" t="s">
        <v>564</v>
      </c>
      <c r="E157" s="18" t="s">
        <v>4</v>
      </c>
      <c r="F157" s="19">
        <f>F158+F177</f>
        <v>14798749</v>
      </c>
      <c r="G157" s="20">
        <f>G158+G177+G170</f>
        <v>26005272</v>
      </c>
      <c r="H157" s="20">
        <f t="shared" ref="H157:I157" si="69">H158+H177</f>
        <v>26170132</v>
      </c>
      <c r="I157" s="20">
        <f t="shared" si="69"/>
        <v>26287457</v>
      </c>
    </row>
    <row r="158" spans="1:9" x14ac:dyDescent="0.2">
      <c r="A158" s="30" t="s">
        <v>81</v>
      </c>
      <c r="B158" s="18" t="s">
        <v>1</v>
      </c>
      <c r="C158" s="18" t="s">
        <v>82</v>
      </c>
      <c r="D158" s="18" t="s">
        <v>564</v>
      </c>
      <c r="E158" s="18" t="s">
        <v>4</v>
      </c>
      <c r="F158" s="19">
        <f>F159+F167+F171</f>
        <v>2904660</v>
      </c>
      <c r="G158" s="20">
        <f>G159+G167</f>
        <v>6924042</v>
      </c>
      <c r="H158" s="20">
        <f t="shared" ref="H158:I158" si="70">H159+H167+H171</f>
        <v>7888902</v>
      </c>
      <c r="I158" s="20">
        <f t="shared" si="70"/>
        <v>8006227</v>
      </c>
    </row>
    <row r="159" spans="1:9" ht="51" x14ac:dyDescent="0.2">
      <c r="A159" s="30" t="s">
        <v>28</v>
      </c>
      <c r="B159" s="18" t="s">
        <v>1</v>
      </c>
      <c r="C159" s="18" t="s">
        <v>82</v>
      </c>
      <c r="D159" s="18" t="s">
        <v>531</v>
      </c>
      <c r="E159" s="18" t="s">
        <v>4</v>
      </c>
      <c r="F159" s="19">
        <f>F161</f>
        <v>2804660</v>
      </c>
      <c r="G159" s="20">
        <f>G161</f>
        <v>3866552</v>
      </c>
      <c r="H159" s="20">
        <f t="shared" ref="H159:I159" si="71">H161</f>
        <v>3866552</v>
      </c>
      <c r="I159" s="20">
        <f t="shared" si="71"/>
        <v>3866552</v>
      </c>
    </row>
    <row r="160" spans="1:9" x14ac:dyDescent="0.2">
      <c r="A160" s="30" t="s">
        <v>532</v>
      </c>
      <c r="B160" s="18" t="s">
        <v>1</v>
      </c>
      <c r="C160" s="18" t="s">
        <v>82</v>
      </c>
      <c r="D160" s="18" t="s">
        <v>533</v>
      </c>
      <c r="E160" s="18" t="s">
        <v>4</v>
      </c>
      <c r="F160" s="19"/>
      <c r="G160" s="20">
        <f>G161</f>
        <v>3866552</v>
      </c>
      <c r="H160" s="20">
        <f t="shared" ref="H160:I160" si="72">H161</f>
        <v>3866552</v>
      </c>
      <c r="I160" s="20">
        <f t="shared" si="72"/>
        <v>3866552</v>
      </c>
    </row>
    <row r="161" spans="1:9" ht="33" customHeight="1" x14ac:dyDescent="0.2">
      <c r="A161" s="30" t="s">
        <v>557</v>
      </c>
      <c r="B161" s="18" t="s">
        <v>1</v>
      </c>
      <c r="C161" s="18" t="s">
        <v>82</v>
      </c>
      <c r="D161" s="18" t="s">
        <v>535</v>
      </c>
      <c r="E161" s="18" t="s">
        <v>4</v>
      </c>
      <c r="F161" s="19">
        <f t="shared" ref="F161:I161" si="73">F162</f>
        <v>2804660</v>
      </c>
      <c r="G161" s="20">
        <f t="shared" si="73"/>
        <v>3866552</v>
      </c>
      <c r="H161" s="20">
        <f t="shared" si="73"/>
        <v>3866552</v>
      </c>
      <c r="I161" s="20">
        <f t="shared" si="73"/>
        <v>3866552</v>
      </c>
    </row>
    <row r="162" spans="1:9" x14ac:dyDescent="0.2">
      <c r="A162" s="30" t="s">
        <v>83</v>
      </c>
      <c r="B162" s="18" t="s">
        <v>1</v>
      </c>
      <c r="C162" s="18" t="s">
        <v>82</v>
      </c>
      <c r="D162" s="18" t="s">
        <v>562</v>
      </c>
      <c r="E162" s="18" t="s">
        <v>4</v>
      </c>
      <c r="F162" s="19">
        <f>F163+F165</f>
        <v>2804660</v>
      </c>
      <c r="G162" s="20">
        <f>G163+G165</f>
        <v>3866552</v>
      </c>
      <c r="H162" s="20">
        <f t="shared" ref="H162:I162" si="74">H163+H165</f>
        <v>3866552</v>
      </c>
      <c r="I162" s="20">
        <f t="shared" si="74"/>
        <v>3866552</v>
      </c>
    </row>
    <row r="163" spans="1:9" ht="63.75" x14ac:dyDescent="0.2">
      <c r="A163" s="30" t="s">
        <v>12</v>
      </c>
      <c r="B163" s="18" t="s">
        <v>1</v>
      </c>
      <c r="C163" s="18" t="s">
        <v>82</v>
      </c>
      <c r="D163" s="18" t="s">
        <v>562</v>
      </c>
      <c r="E163" s="18" t="s">
        <v>13</v>
      </c>
      <c r="F163" s="19">
        <f>F164</f>
        <v>2268660</v>
      </c>
      <c r="G163" s="20">
        <f>G164</f>
        <v>3231552</v>
      </c>
      <c r="H163" s="20">
        <f t="shared" ref="H163:I163" si="75">H164</f>
        <v>3231552</v>
      </c>
      <c r="I163" s="20">
        <f t="shared" si="75"/>
        <v>3231552</v>
      </c>
    </row>
    <row r="164" spans="1:9" ht="25.5" x14ac:dyDescent="0.2">
      <c r="A164" s="30" t="s">
        <v>14</v>
      </c>
      <c r="B164" s="18" t="s">
        <v>1</v>
      </c>
      <c r="C164" s="18" t="s">
        <v>82</v>
      </c>
      <c r="D164" s="18" t="s">
        <v>562</v>
      </c>
      <c r="E164" s="18" t="s">
        <v>15</v>
      </c>
      <c r="F164" s="19">
        <v>2268660</v>
      </c>
      <c r="G164" s="20">
        <v>3231552</v>
      </c>
      <c r="H164" s="20">
        <v>3231552</v>
      </c>
      <c r="I164" s="20">
        <v>3231552</v>
      </c>
    </row>
    <row r="165" spans="1:9" ht="38.25" x14ac:dyDescent="0.2">
      <c r="A165" s="30" t="s">
        <v>16</v>
      </c>
      <c r="B165" s="18" t="s">
        <v>1</v>
      </c>
      <c r="C165" s="18" t="s">
        <v>82</v>
      </c>
      <c r="D165" s="18" t="s">
        <v>562</v>
      </c>
      <c r="E165" s="18" t="s">
        <v>17</v>
      </c>
      <c r="F165" s="19">
        <f>F166</f>
        <v>536000</v>
      </c>
      <c r="G165" s="20">
        <f>G166</f>
        <v>635000</v>
      </c>
      <c r="H165" s="20">
        <f t="shared" ref="H165:I165" si="76">H166</f>
        <v>635000</v>
      </c>
      <c r="I165" s="20">
        <f t="shared" si="76"/>
        <v>635000</v>
      </c>
    </row>
    <row r="166" spans="1:9" ht="38.25" x14ac:dyDescent="0.2">
      <c r="A166" s="30" t="s">
        <v>18</v>
      </c>
      <c r="B166" s="18" t="s">
        <v>1</v>
      </c>
      <c r="C166" s="18" t="s">
        <v>82</v>
      </c>
      <c r="D166" s="18" t="s">
        <v>562</v>
      </c>
      <c r="E166" s="18" t="s">
        <v>19</v>
      </c>
      <c r="F166" s="19">
        <v>536000</v>
      </c>
      <c r="G166" s="20">
        <v>635000</v>
      </c>
      <c r="H166" s="20">
        <v>635000</v>
      </c>
      <c r="I166" s="20">
        <v>635000</v>
      </c>
    </row>
    <row r="167" spans="1:9" ht="57.75" customHeight="1" x14ac:dyDescent="0.2">
      <c r="A167" s="30" t="s">
        <v>946</v>
      </c>
      <c r="B167" s="18" t="s">
        <v>1</v>
      </c>
      <c r="C167" s="18" t="s">
        <v>82</v>
      </c>
      <c r="D167" s="18" t="s">
        <v>563</v>
      </c>
      <c r="E167" s="18" t="s">
        <v>4</v>
      </c>
      <c r="F167" s="19">
        <f t="shared" ref="F167:I168" si="77">F168</f>
        <v>0</v>
      </c>
      <c r="G167" s="20">
        <f t="shared" si="77"/>
        <v>3057490</v>
      </c>
      <c r="H167" s="20">
        <f t="shared" si="77"/>
        <v>3222350</v>
      </c>
      <c r="I167" s="20">
        <f t="shared" si="77"/>
        <v>3339675</v>
      </c>
    </row>
    <row r="168" spans="1:9" ht="63.75" x14ac:dyDescent="0.2">
      <c r="A168" s="30" t="s">
        <v>12</v>
      </c>
      <c r="B168" s="18" t="s">
        <v>1</v>
      </c>
      <c r="C168" s="18" t="s">
        <v>82</v>
      </c>
      <c r="D168" s="18" t="s">
        <v>563</v>
      </c>
      <c r="E168" s="18" t="s">
        <v>13</v>
      </c>
      <c r="F168" s="19">
        <f t="shared" si="77"/>
        <v>0</v>
      </c>
      <c r="G168" s="20">
        <f t="shared" si="77"/>
        <v>3057490</v>
      </c>
      <c r="H168" s="20">
        <f t="shared" si="77"/>
        <v>3222350</v>
      </c>
      <c r="I168" s="20">
        <f t="shared" si="77"/>
        <v>3339675</v>
      </c>
    </row>
    <row r="169" spans="1:9" ht="31.5" customHeight="1" x14ac:dyDescent="0.2">
      <c r="A169" s="30" t="s">
        <v>14</v>
      </c>
      <c r="B169" s="18" t="s">
        <v>1</v>
      </c>
      <c r="C169" s="18" t="s">
        <v>82</v>
      </c>
      <c r="D169" s="18" t="s">
        <v>563</v>
      </c>
      <c r="E169" s="18" t="s">
        <v>15</v>
      </c>
      <c r="F169" s="19"/>
      <c r="G169" s="20">
        <v>3057490</v>
      </c>
      <c r="H169" s="20">
        <v>3222350</v>
      </c>
      <c r="I169" s="20">
        <v>3339675</v>
      </c>
    </row>
    <row r="170" spans="1:9" ht="21.75" customHeight="1" x14ac:dyDescent="0.2">
      <c r="A170" s="89" t="s">
        <v>565</v>
      </c>
      <c r="B170" s="18" t="s">
        <v>1</v>
      </c>
      <c r="C170" s="21" t="s">
        <v>85</v>
      </c>
      <c r="D170" s="18" t="s">
        <v>564</v>
      </c>
      <c r="E170" s="18" t="s">
        <v>4</v>
      </c>
      <c r="F170" s="19"/>
      <c r="G170" s="20">
        <f>G171</f>
        <v>800000</v>
      </c>
      <c r="H170" s="20">
        <f t="shared" ref="H170:I170" si="78">H171</f>
        <v>800000</v>
      </c>
      <c r="I170" s="20">
        <f t="shared" si="78"/>
        <v>800000</v>
      </c>
    </row>
    <row r="171" spans="1:9" ht="78.75" customHeight="1" x14ac:dyDescent="0.2">
      <c r="A171" s="30" t="s">
        <v>84</v>
      </c>
      <c r="B171" s="18" t="s">
        <v>1</v>
      </c>
      <c r="C171" s="21" t="s">
        <v>85</v>
      </c>
      <c r="D171" s="18" t="s">
        <v>536</v>
      </c>
      <c r="E171" s="18" t="s">
        <v>4</v>
      </c>
      <c r="F171" s="19">
        <f>F172+F174</f>
        <v>100000</v>
      </c>
      <c r="G171" s="20">
        <f>G172+G174</f>
        <v>800000</v>
      </c>
      <c r="H171" s="20">
        <f t="shared" ref="H171:I171" si="79">H172+H174</f>
        <v>800000</v>
      </c>
      <c r="I171" s="20">
        <f t="shared" si="79"/>
        <v>800000</v>
      </c>
    </row>
    <row r="172" spans="1:9" ht="29.25" hidden="1" customHeight="1" x14ac:dyDescent="0.2">
      <c r="A172" s="30" t="s">
        <v>12</v>
      </c>
      <c r="B172" s="18" t="s">
        <v>1</v>
      </c>
      <c r="C172" s="21" t="s">
        <v>85</v>
      </c>
      <c r="D172" s="18" t="s">
        <v>536</v>
      </c>
      <c r="E172" s="18" t="s">
        <v>13</v>
      </c>
      <c r="F172" s="19">
        <f>F173</f>
        <v>0</v>
      </c>
      <c r="G172" s="20">
        <f>G173</f>
        <v>0</v>
      </c>
      <c r="H172" s="20">
        <f t="shared" ref="H172:I172" si="80">H173</f>
        <v>0</v>
      </c>
      <c r="I172" s="20">
        <f t="shared" si="80"/>
        <v>0</v>
      </c>
    </row>
    <row r="173" spans="1:9" ht="32.25" hidden="1" customHeight="1" x14ac:dyDescent="0.2">
      <c r="A173" s="30" t="s">
        <v>14</v>
      </c>
      <c r="B173" s="18" t="s">
        <v>1</v>
      </c>
      <c r="C173" s="21" t="s">
        <v>85</v>
      </c>
      <c r="D173" s="18" t="s">
        <v>536</v>
      </c>
      <c r="E173" s="18" t="s">
        <v>15</v>
      </c>
      <c r="F173" s="19"/>
      <c r="G173" s="20"/>
      <c r="H173" s="20"/>
      <c r="I173" s="20"/>
    </row>
    <row r="174" spans="1:9" ht="22.5" customHeight="1" x14ac:dyDescent="0.2">
      <c r="A174" s="23" t="s">
        <v>494</v>
      </c>
      <c r="B174" s="18" t="s">
        <v>1</v>
      </c>
      <c r="C174" s="21" t="s">
        <v>85</v>
      </c>
      <c r="D174" s="26" t="s">
        <v>573</v>
      </c>
      <c r="E174" s="18" t="s">
        <v>4</v>
      </c>
      <c r="F174" s="19">
        <f t="shared" ref="F174:I175" si="81">F175</f>
        <v>100000</v>
      </c>
      <c r="G174" s="20">
        <f t="shared" si="81"/>
        <v>800000</v>
      </c>
      <c r="H174" s="20">
        <f t="shared" si="81"/>
        <v>800000</v>
      </c>
      <c r="I174" s="20">
        <f t="shared" si="81"/>
        <v>800000</v>
      </c>
    </row>
    <row r="175" spans="1:9" ht="41.25" customHeight="1" x14ac:dyDescent="0.2">
      <c r="A175" s="30" t="s">
        <v>16</v>
      </c>
      <c r="B175" s="18" t="s">
        <v>1</v>
      </c>
      <c r="C175" s="21" t="s">
        <v>85</v>
      </c>
      <c r="D175" s="26" t="s">
        <v>573</v>
      </c>
      <c r="E175" s="18" t="s">
        <v>17</v>
      </c>
      <c r="F175" s="19">
        <f t="shared" si="81"/>
        <v>100000</v>
      </c>
      <c r="G175" s="20">
        <f t="shared" si="81"/>
        <v>800000</v>
      </c>
      <c r="H175" s="20">
        <f t="shared" si="81"/>
        <v>800000</v>
      </c>
      <c r="I175" s="20">
        <f t="shared" si="81"/>
        <v>800000</v>
      </c>
    </row>
    <row r="176" spans="1:9" ht="42.75" customHeight="1" x14ac:dyDescent="0.2">
      <c r="A176" s="30" t="s">
        <v>18</v>
      </c>
      <c r="B176" s="18" t="s">
        <v>1</v>
      </c>
      <c r="C176" s="21" t="s">
        <v>85</v>
      </c>
      <c r="D176" s="26" t="s">
        <v>573</v>
      </c>
      <c r="E176" s="18" t="s">
        <v>19</v>
      </c>
      <c r="F176" s="19">
        <v>100000</v>
      </c>
      <c r="G176" s="20">
        <v>800000</v>
      </c>
      <c r="H176" s="20">
        <v>800000</v>
      </c>
      <c r="I176" s="20">
        <v>800000</v>
      </c>
    </row>
    <row r="177" spans="1:9" ht="45" customHeight="1" x14ac:dyDescent="0.2">
      <c r="A177" s="30" t="s">
        <v>440</v>
      </c>
      <c r="B177" s="18" t="s">
        <v>1</v>
      </c>
      <c r="C177" s="21" t="s">
        <v>439</v>
      </c>
      <c r="D177" s="18" t="s">
        <v>564</v>
      </c>
      <c r="E177" s="18" t="s">
        <v>4</v>
      </c>
      <c r="F177" s="19">
        <f t="shared" ref="F177:I177" si="82">F178</f>
        <v>11894089</v>
      </c>
      <c r="G177" s="20">
        <f t="shared" si="82"/>
        <v>18281230</v>
      </c>
      <c r="H177" s="20">
        <f t="shared" si="82"/>
        <v>18281230</v>
      </c>
      <c r="I177" s="20">
        <f t="shared" si="82"/>
        <v>18281230</v>
      </c>
    </row>
    <row r="178" spans="1:9" ht="51" x14ac:dyDescent="0.2">
      <c r="A178" s="30" t="s">
        <v>86</v>
      </c>
      <c r="B178" s="18" t="s">
        <v>1</v>
      </c>
      <c r="C178" s="21" t="s">
        <v>439</v>
      </c>
      <c r="D178" s="18" t="s">
        <v>889</v>
      </c>
      <c r="E178" s="18" t="s">
        <v>4</v>
      </c>
      <c r="F178" s="19">
        <f>F180</f>
        <v>11894089</v>
      </c>
      <c r="G178" s="20">
        <f>G180</f>
        <v>18281230</v>
      </c>
      <c r="H178" s="20">
        <f t="shared" ref="H178:I178" si="83">H180</f>
        <v>18281230</v>
      </c>
      <c r="I178" s="20">
        <f t="shared" si="83"/>
        <v>18281230</v>
      </c>
    </row>
    <row r="179" spans="1:9" x14ac:dyDescent="0.2">
      <c r="A179" s="30" t="s">
        <v>532</v>
      </c>
      <c r="B179" s="18" t="s">
        <v>1</v>
      </c>
      <c r="C179" s="21" t="s">
        <v>439</v>
      </c>
      <c r="D179" s="18" t="s">
        <v>566</v>
      </c>
      <c r="E179" s="18" t="s">
        <v>4</v>
      </c>
      <c r="F179" s="19"/>
      <c r="G179" s="20">
        <f>G180</f>
        <v>18281230</v>
      </c>
      <c r="H179" s="20">
        <f t="shared" ref="H179:I179" si="84">H180</f>
        <v>18281230</v>
      </c>
      <c r="I179" s="20">
        <f t="shared" si="84"/>
        <v>18281230</v>
      </c>
    </row>
    <row r="180" spans="1:9" ht="38.25" x14ac:dyDescent="0.2">
      <c r="A180" s="30" t="s">
        <v>567</v>
      </c>
      <c r="B180" s="18" t="s">
        <v>1</v>
      </c>
      <c r="C180" s="21" t="s">
        <v>439</v>
      </c>
      <c r="D180" s="18" t="s">
        <v>568</v>
      </c>
      <c r="E180" s="18" t="s">
        <v>4</v>
      </c>
      <c r="F180" s="19">
        <f>F184+F187+F193+F199+F196+F205+F208+F181+F202</f>
        <v>11894089</v>
      </c>
      <c r="G180" s="20">
        <f>G184+G187+G193+G199+G196+G205+G208+G181+G190+G202</f>
        <v>18281230</v>
      </c>
      <c r="H180" s="20">
        <f t="shared" ref="H180:I180" si="85">H184+H187+H193+H199+H196+H205+H208+H181+H190+H202</f>
        <v>18281230</v>
      </c>
      <c r="I180" s="20">
        <f t="shared" si="85"/>
        <v>18281230</v>
      </c>
    </row>
    <row r="181" spans="1:9" x14ac:dyDescent="0.2">
      <c r="A181" s="27" t="s">
        <v>493</v>
      </c>
      <c r="B181" s="28" t="s">
        <v>1</v>
      </c>
      <c r="C181" s="21" t="s">
        <v>439</v>
      </c>
      <c r="D181" s="26" t="s">
        <v>569</v>
      </c>
      <c r="E181" s="18" t="s">
        <v>4</v>
      </c>
      <c r="F181" s="24">
        <f t="shared" ref="F181:I182" si="86">F182</f>
        <v>165000</v>
      </c>
      <c r="G181" s="25">
        <f t="shared" si="86"/>
        <v>185000</v>
      </c>
      <c r="H181" s="25">
        <f t="shared" si="86"/>
        <v>185000</v>
      </c>
      <c r="I181" s="25">
        <f t="shared" si="86"/>
        <v>185000</v>
      </c>
    </row>
    <row r="182" spans="1:9" ht="25.5" x14ac:dyDescent="0.2">
      <c r="A182" s="23" t="s">
        <v>455</v>
      </c>
      <c r="B182" s="28" t="s">
        <v>1</v>
      </c>
      <c r="C182" s="21" t="s">
        <v>439</v>
      </c>
      <c r="D182" s="26" t="s">
        <v>569</v>
      </c>
      <c r="E182" s="26" t="s">
        <v>17</v>
      </c>
      <c r="F182" s="24">
        <f t="shared" si="86"/>
        <v>165000</v>
      </c>
      <c r="G182" s="25">
        <f t="shared" si="86"/>
        <v>185000</v>
      </c>
      <c r="H182" s="25">
        <f t="shared" si="86"/>
        <v>185000</v>
      </c>
      <c r="I182" s="25">
        <f t="shared" si="86"/>
        <v>185000</v>
      </c>
    </row>
    <row r="183" spans="1:9" ht="38.25" x14ac:dyDescent="0.2">
      <c r="A183" s="23" t="s">
        <v>442</v>
      </c>
      <c r="B183" s="28" t="s">
        <v>1</v>
      </c>
      <c r="C183" s="21" t="s">
        <v>439</v>
      </c>
      <c r="D183" s="26" t="s">
        <v>569</v>
      </c>
      <c r="E183" s="26" t="s">
        <v>19</v>
      </c>
      <c r="F183" s="24">
        <v>165000</v>
      </c>
      <c r="G183" s="25">
        <v>185000</v>
      </c>
      <c r="H183" s="25">
        <v>185000</v>
      </c>
      <c r="I183" s="25">
        <v>185000</v>
      </c>
    </row>
    <row r="184" spans="1:9" ht="38.25" x14ac:dyDescent="0.2">
      <c r="A184" s="30" t="s">
        <v>87</v>
      </c>
      <c r="B184" s="18" t="s">
        <v>1</v>
      </c>
      <c r="C184" s="21" t="s">
        <v>439</v>
      </c>
      <c r="D184" s="18" t="s">
        <v>570</v>
      </c>
      <c r="E184" s="18" t="s">
        <v>4</v>
      </c>
      <c r="F184" s="19">
        <f t="shared" ref="F184:I185" si="87">F185</f>
        <v>956000</v>
      </c>
      <c r="G184" s="20">
        <f t="shared" si="87"/>
        <v>1500000</v>
      </c>
      <c r="H184" s="20">
        <f t="shared" si="87"/>
        <v>1500000</v>
      </c>
      <c r="I184" s="20">
        <f t="shared" si="87"/>
        <v>1500000</v>
      </c>
    </row>
    <row r="185" spans="1:9" ht="38.25" x14ac:dyDescent="0.2">
      <c r="A185" s="30" t="s">
        <v>16</v>
      </c>
      <c r="B185" s="18" t="s">
        <v>1</v>
      </c>
      <c r="C185" s="21" t="s">
        <v>439</v>
      </c>
      <c r="D185" s="18" t="s">
        <v>570</v>
      </c>
      <c r="E185" s="18" t="s">
        <v>17</v>
      </c>
      <c r="F185" s="19">
        <f t="shared" si="87"/>
        <v>956000</v>
      </c>
      <c r="G185" s="20">
        <f t="shared" si="87"/>
        <v>1500000</v>
      </c>
      <c r="H185" s="20">
        <f t="shared" si="87"/>
        <v>1500000</v>
      </c>
      <c r="I185" s="20">
        <f t="shared" si="87"/>
        <v>1500000</v>
      </c>
    </row>
    <row r="186" spans="1:9" ht="36.75" customHeight="1" x14ac:dyDescent="0.2">
      <c r="A186" s="30" t="s">
        <v>18</v>
      </c>
      <c r="B186" s="18" t="s">
        <v>1</v>
      </c>
      <c r="C186" s="21" t="s">
        <v>439</v>
      </c>
      <c r="D186" s="18" t="s">
        <v>570</v>
      </c>
      <c r="E186" s="18" t="s">
        <v>19</v>
      </c>
      <c r="F186" s="19">
        <v>956000</v>
      </c>
      <c r="G186" s="20">
        <v>1500000</v>
      </c>
      <c r="H186" s="20">
        <v>1500000</v>
      </c>
      <c r="I186" s="20">
        <v>1500000</v>
      </c>
    </row>
    <row r="187" spans="1:9" ht="25.5" hidden="1" x14ac:dyDescent="0.2">
      <c r="A187" s="30" t="s">
        <v>88</v>
      </c>
      <c r="B187" s="18" t="s">
        <v>1</v>
      </c>
      <c r="C187" s="21" t="s">
        <v>439</v>
      </c>
      <c r="D187" s="18" t="s">
        <v>570</v>
      </c>
      <c r="E187" s="18" t="s">
        <v>4</v>
      </c>
      <c r="F187" s="19">
        <f t="shared" ref="F187:I188" si="88">F188</f>
        <v>430000</v>
      </c>
      <c r="G187" s="20">
        <f t="shared" si="88"/>
        <v>0</v>
      </c>
      <c r="H187" s="20">
        <f t="shared" si="88"/>
        <v>0</v>
      </c>
      <c r="I187" s="20">
        <f t="shared" si="88"/>
        <v>0</v>
      </c>
    </row>
    <row r="188" spans="1:9" ht="38.25" hidden="1" x14ac:dyDescent="0.2">
      <c r="A188" s="30" t="s">
        <v>16</v>
      </c>
      <c r="B188" s="18" t="s">
        <v>1</v>
      </c>
      <c r="C188" s="21" t="s">
        <v>439</v>
      </c>
      <c r="D188" s="18" t="s">
        <v>570</v>
      </c>
      <c r="E188" s="18" t="s">
        <v>17</v>
      </c>
      <c r="F188" s="19">
        <f t="shared" si="88"/>
        <v>430000</v>
      </c>
      <c r="G188" s="20">
        <f t="shared" si="88"/>
        <v>0</v>
      </c>
      <c r="H188" s="20">
        <f t="shared" si="88"/>
        <v>0</v>
      </c>
      <c r="I188" s="20">
        <f t="shared" si="88"/>
        <v>0</v>
      </c>
    </row>
    <row r="189" spans="1:9" ht="44.25" hidden="1" customHeight="1" x14ac:dyDescent="0.2">
      <c r="A189" s="30" t="s">
        <v>18</v>
      </c>
      <c r="B189" s="18" t="s">
        <v>1</v>
      </c>
      <c r="C189" s="21" t="s">
        <v>439</v>
      </c>
      <c r="D189" s="18" t="s">
        <v>570</v>
      </c>
      <c r="E189" s="18" t="s">
        <v>19</v>
      </c>
      <c r="F189" s="19">
        <v>430000</v>
      </c>
      <c r="G189" s="20">
        <v>0</v>
      </c>
      <c r="H189" s="20">
        <v>0</v>
      </c>
      <c r="I189" s="20">
        <v>0</v>
      </c>
    </row>
    <row r="190" spans="1:9" ht="36" customHeight="1" x14ac:dyDescent="0.2">
      <c r="A190" s="30" t="s">
        <v>88</v>
      </c>
      <c r="B190" s="18" t="s">
        <v>1</v>
      </c>
      <c r="C190" s="21" t="s">
        <v>439</v>
      </c>
      <c r="D190" s="18" t="s">
        <v>839</v>
      </c>
      <c r="E190" s="18" t="s">
        <v>4</v>
      </c>
      <c r="F190" s="19">
        <f>F191+F193</f>
        <v>680000</v>
      </c>
      <c r="G190" s="29">
        <f>G191</f>
        <v>500000</v>
      </c>
      <c r="H190" s="29">
        <f t="shared" ref="H190:I190" si="89">H191</f>
        <v>750000</v>
      </c>
      <c r="I190" s="29">
        <f t="shared" si="89"/>
        <v>750000</v>
      </c>
    </row>
    <row r="191" spans="1:9" ht="39.75" customHeight="1" x14ac:dyDescent="0.2">
      <c r="A191" s="30" t="s">
        <v>16</v>
      </c>
      <c r="B191" s="18" t="s">
        <v>1</v>
      </c>
      <c r="C191" s="21" t="s">
        <v>439</v>
      </c>
      <c r="D191" s="18" t="s">
        <v>839</v>
      </c>
      <c r="E191" s="18" t="s">
        <v>17</v>
      </c>
      <c r="F191" s="19">
        <f>F192</f>
        <v>430000</v>
      </c>
      <c r="G191" s="29">
        <f>G192</f>
        <v>500000</v>
      </c>
      <c r="H191" s="29">
        <f>H192</f>
        <v>750000</v>
      </c>
      <c r="I191" s="29">
        <f>I192</f>
        <v>750000</v>
      </c>
    </row>
    <row r="192" spans="1:9" ht="44.25" customHeight="1" x14ac:dyDescent="0.2">
      <c r="A192" s="30" t="s">
        <v>18</v>
      </c>
      <c r="B192" s="18" t="s">
        <v>1</v>
      </c>
      <c r="C192" s="21" t="s">
        <v>439</v>
      </c>
      <c r="D192" s="18" t="s">
        <v>839</v>
      </c>
      <c r="E192" s="18" t="s">
        <v>19</v>
      </c>
      <c r="F192" s="19">
        <v>430000</v>
      </c>
      <c r="G192" s="29">
        <v>500000</v>
      </c>
      <c r="H192" s="29">
        <f>500000+250000</f>
        <v>750000</v>
      </c>
      <c r="I192" s="29">
        <f>500000+250000</f>
        <v>750000</v>
      </c>
    </row>
    <row r="193" spans="1:9" ht="38.25" x14ac:dyDescent="0.2">
      <c r="A193" s="30" t="s">
        <v>89</v>
      </c>
      <c r="B193" s="18" t="s">
        <v>1</v>
      </c>
      <c r="C193" s="21" t="s">
        <v>439</v>
      </c>
      <c r="D193" s="18" t="s">
        <v>571</v>
      </c>
      <c r="E193" s="18" t="s">
        <v>4</v>
      </c>
      <c r="F193" s="19">
        <f t="shared" ref="F193:I194" si="90">F194</f>
        <v>250000</v>
      </c>
      <c r="G193" s="20">
        <f t="shared" si="90"/>
        <v>250000</v>
      </c>
      <c r="H193" s="20">
        <f t="shared" si="90"/>
        <v>0</v>
      </c>
      <c r="I193" s="20">
        <f t="shared" si="90"/>
        <v>0</v>
      </c>
    </row>
    <row r="194" spans="1:9" ht="16.5" customHeight="1" x14ac:dyDescent="0.2">
      <c r="A194" s="30" t="s">
        <v>59</v>
      </c>
      <c r="B194" s="18" t="s">
        <v>1</v>
      </c>
      <c r="C194" s="21" t="s">
        <v>439</v>
      </c>
      <c r="D194" s="18" t="s">
        <v>571</v>
      </c>
      <c r="E194" s="18" t="s">
        <v>60</v>
      </c>
      <c r="F194" s="19">
        <f t="shared" si="90"/>
        <v>250000</v>
      </c>
      <c r="G194" s="20">
        <f t="shared" si="90"/>
        <v>250000</v>
      </c>
      <c r="H194" s="20">
        <f t="shared" si="90"/>
        <v>0</v>
      </c>
      <c r="I194" s="20">
        <f t="shared" si="90"/>
        <v>0</v>
      </c>
    </row>
    <row r="195" spans="1:9" ht="21" customHeight="1" x14ac:dyDescent="0.2">
      <c r="A195" s="30" t="s">
        <v>61</v>
      </c>
      <c r="B195" s="18" t="s">
        <v>1</v>
      </c>
      <c r="C195" s="21" t="s">
        <v>439</v>
      </c>
      <c r="D195" s="18" t="s">
        <v>571</v>
      </c>
      <c r="E195" s="18" t="s">
        <v>62</v>
      </c>
      <c r="F195" s="19">
        <v>250000</v>
      </c>
      <c r="G195" s="20">
        <v>250000</v>
      </c>
      <c r="H195" s="20"/>
      <c r="I195" s="20"/>
    </row>
    <row r="196" spans="1:9" hidden="1" x14ac:dyDescent="0.2">
      <c r="A196" s="30" t="s">
        <v>90</v>
      </c>
      <c r="B196" s="18" t="s">
        <v>1</v>
      </c>
      <c r="C196" s="21" t="s">
        <v>439</v>
      </c>
      <c r="D196" s="18" t="s">
        <v>91</v>
      </c>
      <c r="E196" s="18" t="s">
        <v>4</v>
      </c>
      <c r="F196" s="19">
        <f t="shared" ref="F196:I197" si="91">F197</f>
        <v>0</v>
      </c>
      <c r="G196" s="20">
        <f t="shared" si="91"/>
        <v>0</v>
      </c>
      <c r="H196" s="20">
        <f t="shared" si="91"/>
        <v>0</v>
      </c>
      <c r="I196" s="20">
        <f t="shared" si="91"/>
        <v>0</v>
      </c>
    </row>
    <row r="197" spans="1:9" ht="38.25" hidden="1" x14ac:dyDescent="0.2">
      <c r="A197" s="30" t="s">
        <v>16</v>
      </c>
      <c r="B197" s="18" t="s">
        <v>1</v>
      </c>
      <c r="C197" s="21" t="s">
        <v>439</v>
      </c>
      <c r="D197" s="18" t="s">
        <v>91</v>
      </c>
      <c r="E197" s="18" t="s">
        <v>17</v>
      </c>
      <c r="F197" s="19">
        <f t="shared" si="91"/>
        <v>0</v>
      </c>
      <c r="G197" s="20">
        <f t="shared" si="91"/>
        <v>0</v>
      </c>
      <c r="H197" s="20">
        <f t="shared" si="91"/>
        <v>0</v>
      </c>
      <c r="I197" s="20">
        <f t="shared" si="91"/>
        <v>0</v>
      </c>
    </row>
    <row r="198" spans="1:9" ht="27" hidden="1" customHeight="1" x14ac:dyDescent="0.2">
      <c r="A198" s="30" t="s">
        <v>18</v>
      </c>
      <c r="B198" s="18" t="s">
        <v>1</v>
      </c>
      <c r="C198" s="21" t="s">
        <v>439</v>
      </c>
      <c r="D198" s="18" t="s">
        <v>91</v>
      </c>
      <c r="E198" s="18" t="s">
        <v>19</v>
      </c>
      <c r="F198" s="19"/>
      <c r="G198" s="20"/>
      <c r="H198" s="20"/>
      <c r="I198" s="20"/>
    </row>
    <row r="199" spans="1:9" ht="28.5" customHeight="1" x14ac:dyDescent="0.2">
      <c r="A199" s="27" t="s">
        <v>479</v>
      </c>
      <c r="B199" s="18" t="s">
        <v>1</v>
      </c>
      <c r="C199" s="21" t="s">
        <v>439</v>
      </c>
      <c r="D199" s="21" t="s">
        <v>572</v>
      </c>
      <c r="E199" s="18" t="s">
        <v>4</v>
      </c>
      <c r="F199" s="19">
        <f t="shared" ref="F199:I200" si="92">F200</f>
        <v>2000000</v>
      </c>
      <c r="G199" s="20">
        <f t="shared" si="92"/>
        <v>2000000</v>
      </c>
      <c r="H199" s="20">
        <f t="shared" si="92"/>
        <v>2000000</v>
      </c>
      <c r="I199" s="20">
        <f t="shared" si="92"/>
        <v>2000000</v>
      </c>
    </row>
    <row r="200" spans="1:9" ht="39.75" customHeight="1" x14ac:dyDescent="0.2">
      <c r="A200" s="30" t="s">
        <v>16</v>
      </c>
      <c r="B200" s="18" t="s">
        <v>1</v>
      </c>
      <c r="C200" s="21" t="s">
        <v>439</v>
      </c>
      <c r="D200" s="21" t="s">
        <v>572</v>
      </c>
      <c r="E200" s="18" t="s">
        <v>17</v>
      </c>
      <c r="F200" s="19">
        <f t="shared" si="92"/>
        <v>2000000</v>
      </c>
      <c r="G200" s="20">
        <f t="shared" si="92"/>
        <v>2000000</v>
      </c>
      <c r="H200" s="20">
        <f t="shared" si="92"/>
        <v>2000000</v>
      </c>
      <c r="I200" s="20">
        <f t="shared" si="92"/>
        <v>2000000</v>
      </c>
    </row>
    <row r="201" spans="1:9" ht="42.75" customHeight="1" x14ac:dyDescent="0.2">
      <c r="A201" s="30" t="s">
        <v>18</v>
      </c>
      <c r="B201" s="18" t="s">
        <v>1</v>
      </c>
      <c r="C201" s="21" t="s">
        <v>439</v>
      </c>
      <c r="D201" s="21" t="s">
        <v>572</v>
      </c>
      <c r="E201" s="18" t="s">
        <v>19</v>
      </c>
      <c r="F201" s="19">
        <v>2000000</v>
      </c>
      <c r="G201" s="20">
        <v>2000000</v>
      </c>
      <c r="H201" s="20">
        <v>2000000</v>
      </c>
      <c r="I201" s="20">
        <v>2000000</v>
      </c>
    </row>
    <row r="202" spans="1:9" ht="34.5" customHeight="1" x14ac:dyDescent="0.2">
      <c r="A202" s="30" t="s">
        <v>831</v>
      </c>
      <c r="B202" s="18" t="s">
        <v>1</v>
      </c>
      <c r="C202" s="21" t="s">
        <v>439</v>
      </c>
      <c r="D202" s="21" t="s">
        <v>832</v>
      </c>
      <c r="E202" s="18" t="s">
        <v>4</v>
      </c>
      <c r="F202" s="19"/>
      <c r="G202" s="20">
        <f>G203</f>
        <v>4960000</v>
      </c>
      <c r="H202" s="20">
        <f t="shared" ref="H202:I203" si="93">H203</f>
        <v>4960000</v>
      </c>
      <c r="I202" s="20">
        <f t="shared" si="93"/>
        <v>4960000</v>
      </c>
    </row>
    <row r="203" spans="1:9" ht="38.25" x14ac:dyDescent="0.2">
      <c r="A203" s="30" t="s">
        <v>16</v>
      </c>
      <c r="B203" s="18" t="s">
        <v>1</v>
      </c>
      <c r="C203" s="21" t="s">
        <v>439</v>
      </c>
      <c r="D203" s="21" t="s">
        <v>832</v>
      </c>
      <c r="E203" s="18">
        <v>200</v>
      </c>
      <c r="F203" s="19"/>
      <c r="G203" s="20">
        <f>G204</f>
        <v>4960000</v>
      </c>
      <c r="H203" s="20">
        <f t="shared" si="93"/>
        <v>4960000</v>
      </c>
      <c r="I203" s="20">
        <f t="shared" si="93"/>
        <v>4960000</v>
      </c>
    </row>
    <row r="204" spans="1:9" ht="42.75" customHeight="1" x14ac:dyDescent="0.2">
      <c r="A204" s="30" t="s">
        <v>18</v>
      </c>
      <c r="B204" s="18" t="s">
        <v>1</v>
      </c>
      <c r="C204" s="21" t="s">
        <v>439</v>
      </c>
      <c r="D204" s="21" t="s">
        <v>832</v>
      </c>
      <c r="E204" s="18">
        <v>240</v>
      </c>
      <c r="F204" s="19"/>
      <c r="G204" s="20">
        <v>4960000</v>
      </c>
      <c r="H204" s="20">
        <v>4960000</v>
      </c>
      <c r="I204" s="20">
        <v>4960000</v>
      </c>
    </row>
    <row r="205" spans="1:9" ht="21.75" customHeight="1" x14ac:dyDescent="0.2">
      <c r="A205" s="30" t="s">
        <v>92</v>
      </c>
      <c r="B205" s="18" t="s">
        <v>1</v>
      </c>
      <c r="C205" s="21" t="s">
        <v>439</v>
      </c>
      <c r="D205" s="18" t="s">
        <v>574</v>
      </c>
      <c r="E205" s="18" t="s">
        <v>4</v>
      </c>
      <c r="F205" s="19">
        <f t="shared" ref="F205:I206" si="94">F206</f>
        <v>100000</v>
      </c>
      <c r="G205" s="20">
        <f t="shared" si="94"/>
        <v>400000</v>
      </c>
      <c r="H205" s="20">
        <f t="shared" si="94"/>
        <v>400000</v>
      </c>
      <c r="I205" s="20">
        <f t="shared" si="94"/>
        <v>400000</v>
      </c>
    </row>
    <row r="206" spans="1:9" ht="38.25" x14ac:dyDescent="0.2">
      <c r="A206" s="30" t="s">
        <v>16</v>
      </c>
      <c r="B206" s="18" t="s">
        <v>1</v>
      </c>
      <c r="C206" s="21" t="s">
        <v>439</v>
      </c>
      <c r="D206" s="18" t="s">
        <v>574</v>
      </c>
      <c r="E206" s="18" t="s">
        <v>17</v>
      </c>
      <c r="F206" s="19">
        <f t="shared" si="94"/>
        <v>100000</v>
      </c>
      <c r="G206" s="20">
        <f t="shared" si="94"/>
        <v>400000</v>
      </c>
      <c r="H206" s="20">
        <f t="shared" si="94"/>
        <v>400000</v>
      </c>
      <c r="I206" s="20">
        <f t="shared" si="94"/>
        <v>400000</v>
      </c>
    </row>
    <row r="207" spans="1:9" ht="42" customHeight="1" x14ac:dyDescent="0.2">
      <c r="A207" s="30" t="s">
        <v>18</v>
      </c>
      <c r="B207" s="18" t="s">
        <v>1</v>
      </c>
      <c r="C207" s="21" t="s">
        <v>439</v>
      </c>
      <c r="D207" s="18" t="s">
        <v>574</v>
      </c>
      <c r="E207" s="18" t="s">
        <v>19</v>
      </c>
      <c r="F207" s="19">
        <v>100000</v>
      </c>
      <c r="G207" s="20">
        <v>400000</v>
      </c>
      <c r="H207" s="20">
        <v>400000</v>
      </c>
      <c r="I207" s="20">
        <v>400000</v>
      </c>
    </row>
    <row r="208" spans="1:9" ht="25.5" x14ac:dyDescent="0.2">
      <c r="A208" s="30" t="s">
        <v>93</v>
      </c>
      <c r="B208" s="18" t="s">
        <v>1</v>
      </c>
      <c r="C208" s="21" t="s">
        <v>439</v>
      </c>
      <c r="D208" s="18" t="s">
        <v>575</v>
      </c>
      <c r="E208" s="18" t="s">
        <v>4</v>
      </c>
      <c r="F208" s="19">
        <f>F209+F211</f>
        <v>7993089</v>
      </c>
      <c r="G208" s="20">
        <f>G209+G211</f>
        <v>8486230</v>
      </c>
      <c r="H208" s="20">
        <f t="shared" ref="H208:I208" si="95">H209+H211</f>
        <v>8486230</v>
      </c>
      <c r="I208" s="20">
        <f t="shared" si="95"/>
        <v>8486230</v>
      </c>
    </row>
    <row r="209" spans="1:9" ht="69.75" customHeight="1" x14ac:dyDescent="0.2">
      <c r="A209" s="30" t="s">
        <v>12</v>
      </c>
      <c r="B209" s="18" t="s">
        <v>1</v>
      </c>
      <c r="C209" s="21" t="s">
        <v>439</v>
      </c>
      <c r="D209" s="18" t="s">
        <v>575</v>
      </c>
      <c r="E209" s="18" t="s">
        <v>13</v>
      </c>
      <c r="F209" s="19">
        <f>F210</f>
        <v>7747589</v>
      </c>
      <c r="G209" s="20">
        <f>G210</f>
        <v>8096230</v>
      </c>
      <c r="H209" s="20">
        <f t="shared" ref="H209:I209" si="96">H210</f>
        <v>8096230</v>
      </c>
      <c r="I209" s="20">
        <f t="shared" si="96"/>
        <v>8096230</v>
      </c>
    </row>
    <row r="210" spans="1:9" ht="33" customHeight="1" x14ac:dyDescent="0.2">
      <c r="A210" s="30" t="s">
        <v>14</v>
      </c>
      <c r="B210" s="18" t="s">
        <v>1</v>
      </c>
      <c r="C210" s="21" t="s">
        <v>439</v>
      </c>
      <c r="D210" s="18" t="s">
        <v>575</v>
      </c>
      <c r="E210" s="18" t="s">
        <v>15</v>
      </c>
      <c r="F210" s="19">
        <v>7747589</v>
      </c>
      <c r="G210" s="20">
        <v>8096230</v>
      </c>
      <c r="H210" s="20">
        <v>8096230</v>
      </c>
      <c r="I210" s="20">
        <v>8096230</v>
      </c>
    </row>
    <row r="211" spans="1:9" ht="38.25" x14ac:dyDescent="0.2">
      <c r="A211" s="30" t="s">
        <v>16</v>
      </c>
      <c r="B211" s="18" t="s">
        <v>1</v>
      </c>
      <c r="C211" s="21" t="s">
        <v>439</v>
      </c>
      <c r="D211" s="18" t="s">
        <v>575</v>
      </c>
      <c r="E211" s="18" t="s">
        <v>17</v>
      </c>
      <c r="F211" s="19">
        <f>F212</f>
        <v>245500</v>
      </c>
      <c r="G211" s="20">
        <f>G212</f>
        <v>390000</v>
      </c>
      <c r="H211" s="20">
        <f t="shared" ref="H211:I211" si="97">H212</f>
        <v>390000</v>
      </c>
      <c r="I211" s="20">
        <f t="shared" si="97"/>
        <v>390000</v>
      </c>
    </row>
    <row r="212" spans="1:9" ht="38.25" x14ac:dyDescent="0.2">
      <c r="A212" s="30" t="s">
        <v>18</v>
      </c>
      <c r="B212" s="18" t="s">
        <v>1</v>
      </c>
      <c r="C212" s="21" t="s">
        <v>439</v>
      </c>
      <c r="D212" s="18" t="s">
        <v>575</v>
      </c>
      <c r="E212" s="18" t="s">
        <v>19</v>
      </c>
      <c r="F212" s="19">
        <v>245500</v>
      </c>
      <c r="G212" s="20">
        <v>390000</v>
      </c>
      <c r="H212" s="20">
        <v>390000</v>
      </c>
      <c r="I212" s="20">
        <v>390000</v>
      </c>
    </row>
    <row r="213" spans="1:9" ht="20.45" customHeight="1" x14ac:dyDescent="0.2">
      <c r="A213" s="30" t="s">
        <v>94</v>
      </c>
      <c r="B213" s="18" t="s">
        <v>1</v>
      </c>
      <c r="C213" s="18" t="s">
        <v>95</v>
      </c>
      <c r="D213" s="18" t="s">
        <v>564</v>
      </c>
      <c r="E213" s="18" t="s">
        <v>4</v>
      </c>
      <c r="F213" s="19" t="e">
        <f>F220+F240+F247+F254+F288+#REF!</f>
        <v>#REF!</v>
      </c>
      <c r="G213" s="20">
        <f>G214+G220+G240+G247+G254+G288</f>
        <v>71813797.319999993</v>
      </c>
      <c r="H213" s="20">
        <f t="shared" ref="H213:I213" si="98">H214+H220+H240+H247+H254+H288</f>
        <v>78590212.469999999</v>
      </c>
      <c r="I213" s="20">
        <f t="shared" si="98"/>
        <v>77883776.569999993</v>
      </c>
    </row>
    <row r="214" spans="1:9" ht="57" hidden="1" customHeight="1" x14ac:dyDescent="0.2">
      <c r="A214" s="99"/>
      <c r="B214" s="83"/>
      <c r="C214" s="106"/>
      <c r="D214" s="83"/>
      <c r="E214" s="83"/>
      <c r="F214" s="84"/>
      <c r="G214" s="107"/>
      <c r="H214" s="29">
        <f>H216</f>
        <v>34575</v>
      </c>
      <c r="I214" s="29">
        <f>I216</f>
        <v>34575</v>
      </c>
    </row>
    <row r="215" spans="1:9" ht="21.6" hidden="1" customHeight="1" x14ac:dyDescent="0.2">
      <c r="A215" s="99"/>
      <c r="B215" s="83"/>
      <c r="C215" s="106"/>
      <c r="D215" s="83"/>
      <c r="E215" s="83"/>
      <c r="F215" s="84"/>
      <c r="G215" s="107"/>
      <c r="H215" s="29">
        <f>H216</f>
        <v>34575</v>
      </c>
      <c r="I215" s="29">
        <f>I216</f>
        <v>34575</v>
      </c>
    </row>
    <row r="216" spans="1:9" ht="31.15" hidden="1" customHeight="1" x14ac:dyDescent="0.2">
      <c r="A216" s="99"/>
      <c r="B216" s="83"/>
      <c r="C216" s="106"/>
      <c r="D216" s="83"/>
      <c r="E216" s="83"/>
      <c r="F216" s="84"/>
      <c r="G216" s="107"/>
      <c r="H216" s="29">
        <f t="shared" ref="H216:I218" si="99">H217</f>
        <v>34575</v>
      </c>
      <c r="I216" s="29">
        <f t="shared" si="99"/>
        <v>34575</v>
      </c>
    </row>
    <row r="217" spans="1:9" ht="52.9" hidden="1" customHeight="1" x14ac:dyDescent="0.2">
      <c r="A217" s="108"/>
      <c r="B217" s="83"/>
      <c r="C217" s="106"/>
      <c r="D217" s="83"/>
      <c r="E217" s="83"/>
      <c r="F217" s="84"/>
      <c r="G217" s="107"/>
      <c r="H217" s="29">
        <f t="shared" si="99"/>
        <v>34575</v>
      </c>
      <c r="I217" s="29">
        <f t="shared" si="99"/>
        <v>34575</v>
      </c>
    </row>
    <row r="218" spans="1:9" ht="72" hidden="1" customHeight="1" x14ac:dyDescent="0.2">
      <c r="A218" s="99"/>
      <c r="B218" s="83"/>
      <c r="C218" s="106"/>
      <c r="D218" s="83"/>
      <c r="E218" s="83"/>
      <c r="F218" s="84"/>
      <c r="G218" s="107"/>
      <c r="H218" s="29">
        <f t="shared" si="99"/>
        <v>34575</v>
      </c>
      <c r="I218" s="29">
        <f t="shared" si="99"/>
        <v>34575</v>
      </c>
    </row>
    <row r="219" spans="1:9" ht="37.9" hidden="1" customHeight="1" x14ac:dyDescent="0.2">
      <c r="A219" s="99"/>
      <c r="B219" s="83"/>
      <c r="C219" s="106"/>
      <c r="D219" s="83"/>
      <c r="E219" s="83"/>
      <c r="F219" s="84"/>
      <c r="G219" s="107"/>
      <c r="H219" s="29">
        <v>34575</v>
      </c>
      <c r="I219" s="29">
        <v>34575</v>
      </c>
    </row>
    <row r="220" spans="1:9" ht="20.25" customHeight="1" x14ac:dyDescent="0.2">
      <c r="A220" s="30" t="s">
        <v>96</v>
      </c>
      <c r="B220" s="18" t="s">
        <v>1</v>
      </c>
      <c r="C220" s="18" t="s">
        <v>97</v>
      </c>
      <c r="D220" s="18" t="s">
        <v>564</v>
      </c>
      <c r="E220" s="18" t="s">
        <v>4</v>
      </c>
      <c r="F220" s="19" t="e">
        <f>F221+F227+F236</f>
        <v>#REF!</v>
      </c>
      <c r="G220" s="20">
        <f>G221+G227+G236</f>
        <v>3455602</v>
      </c>
      <c r="H220" s="20">
        <f t="shared" ref="H220:I220" si="100">H221+H227+H236</f>
        <v>3455602</v>
      </c>
      <c r="I220" s="20">
        <f t="shared" si="100"/>
        <v>3455602</v>
      </c>
    </row>
    <row r="221" spans="1:9" ht="54.75" customHeight="1" x14ac:dyDescent="0.2">
      <c r="A221" s="30" t="s">
        <v>139</v>
      </c>
      <c r="B221" s="18" t="s">
        <v>1</v>
      </c>
      <c r="C221" s="18" t="s">
        <v>97</v>
      </c>
      <c r="D221" s="18" t="s">
        <v>576</v>
      </c>
      <c r="E221" s="18" t="s">
        <v>4</v>
      </c>
      <c r="F221" s="19">
        <f>F223</f>
        <v>0</v>
      </c>
      <c r="G221" s="20">
        <f>G223</f>
        <v>1000000</v>
      </c>
      <c r="H221" s="20">
        <f t="shared" ref="H221:I221" si="101">H223</f>
        <v>1000000</v>
      </c>
      <c r="I221" s="20">
        <f t="shared" si="101"/>
        <v>1000000</v>
      </c>
    </row>
    <row r="222" spans="1:9" ht="26.45" customHeight="1" x14ac:dyDescent="0.2">
      <c r="A222" s="30" t="s">
        <v>532</v>
      </c>
      <c r="B222" s="18" t="s">
        <v>1</v>
      </c>
      <c r="C222" s="18" t="s">
        <v>97</v>
      </c>
      <c r="D222" s="18" t="s">
        <v>579</v>
      </c>
      <c r="E222" s="18" t="s">
        <v>4</v>
      </c>
      <c r="F222" s="19"/>
      <c r="G222" s="20">
        <f>G223</f>
        <v>1000000</v>
      </c>
      <c r="H222" s="20">
        <f t="shared" ref="H222:I222" si="102">H223</f>
        <v>1000000</v>
      </c>
      <c r="I222" s="20">
        <f t="shared" si="102"/>
        <v>1000000</v>
      </c>
    </row>
    <row r="223" spans="1:9" ht="30.75" customHeight="1" x14ac:dyDescent="0.2">
      <c r="A223" s="30" t="s">
        <v>580</v>
      </c>
      <c r="B223" s="18" t="s">
        <v>1</v>
      </c>
      <c r="C223" s="18" t="s">
        <v>97</v>
      </c>
      <c r="D223" s="18" t="s">
        <v>577</v>
      </c>
      <c r="E223" s="18" t="s">
        <v>4</v>
      </c>
      <c r="F223" s="19">
        <f t="shared" ref="F223:I225" si="103">F224</f>
        <v>0</v>
      </c>
      <c r="G223" s="20">
        <f t="shared" si="103"/>
        <v>1000000</v>
      </c>
      <c r="H223" s="20">
        <f t="shared" si="103"/>
        <v>1000000</v>
      </c>
      <c r="I223" s="20">
        <f t="shared" si="103"/>
        <v>1000000</v>
      </c>
    </row>
    <row r="224" spans="1:9" ht="22.5" customHeight="1" x14ac:dyDescent="0.2">
      <c r="A224" s="30" t="s">
        <v>581</v>
      </c>
      <c r="B224" s="18" t="s">
        <v>1</v>
      </c>
      <c r="C224" s="18" t="s">
        <v>97</v>
      </c>
      <c r="D224" s="18" t="s">
        <v>578</v>
      </c>
      <c r="E224" s="18" t="s">
        <v>4</v>
      </c>
      <c r="F224" s="19">
        <f t="shared" si="103"/>
        <v>0</v>
      </c>
      <c r="G224" s="20">
        <f t="shared" si="103"/>
        <v>1000000</v>
      </c>
      <c r="H224" s="20">
        <f t="shared" si="103"/>
        <v>1000000</v>
      </c>
      <c r="I224" s="20">
        <f t="shared" si="103"/>
        <v>1000000</v>
      </c>
    </row>
    <row r="225" spans="1:9" ht="42" customHeight="1" x14ac:dyDescent="0.2">
      <c r="A225" s="30" t="s">
        <v>16</v>
      </c>
      <c r="B225" s="18" t="s">
        <v>1</v>
      </c>
      <c r="C225" s="18" t="s">
        <v>97</v>
      </c>
      <c r="D225" s="18" t="s">
        <v>578</v>
      </c>
      <c r="E225" s="18" t="s">
        <v>17</v>
      </c>
      <c r="F225" s="19">
        <f t="shared" si="103"/>
        <v>0</v>
      </c>
      <c r="G225" s="20">
        <f t="shared" si="103"/>
        <v>1000000</v>
      </c>
      <c r="H225" s="20">
        <f t="shared" si="103"/>
        <v>1000000</v>
      </c>
      <c r="I225" s="20">
        <f t="shared" si="103"/>
        <v>1000000</v>
      </c>
    </row>
    <row r="226" spans="1:9" ht="42" customHeight="1" x14ac:dyDescent="0.2">
      <c r="A226" s="30" t="s">
        <v>18</v>
      </c>
      <c r="B226" s="18" t="s">
        <v>1</v>
      </c>
      <c r="C226" s="18" t="s">
        <v>97</v>
      </c>
      <c r="D226" s="18" t="s">
        <v>578</v>
      </c>
      <c r="E226" s="18" t="s">
        <v>19</v>
      </c>
      <c r="F226" s="19"/>
      <c r="G226" s="20">
        <v>1000000</v>
      </c>
      <c r="H226" s="20">
        <v>1000000</v>
      </c>
      <c r="I226" s="20">
        <v>1000000</v>
      </c>
    </row>
    <row r="227" spans="1:9" ht="42" customHeight="1" x14ac:dyDescent="0.2">
      <c r="A227" s="30" t="s">
        <v>98</v>
      </c>
      <c r="B227" s="18" t="s">
        <v>1</v>
      </c>
      <c r="C227" s="18" t="s">
        <v>97</v>
      </c>
      <c r="D227" s="18" t="s">
        <v>583</v>
      </c>
      <c r="E227" s="18" t="s">
        <v>4</v>
      </c>
      <c r="F227" s="19">
        <f>F229</f>
        <v>200000</v>
      </c>
      <c r="G227" s="20">
        <f>G229</f>
        <v>450000</v>
      </c>
      <c r="H227" s="20">
        <f t="shared" ref="H227:I227" si="104">H229</f>
        <v>450000</v>
      </c>
      <c r="I227" s="20">
        <f t="shared" si="104"/>
        <v>450000</v>
      </c>
    </row>
    <row r="228" spans="1:9" x14ac:dyDescent="0.2">
      <c r="A228" s="30" t="s">
        <v>532</v>
      </c>
      <c r="B228" s="18" t="s">
        <v>1</v>
      </c>
      <c r="C228" s="18" t="s">
        <v>97</v>
      </c>
      <c r="D228" s="18" t="s">
        <v>584</v>
      </c>
      <c r="E228" s="18" t="s">
        <v>4</v>
      </c>
      <c r="F228" s="19"/>
      <c r="G228" s="20">
        <f>G229</f>
        <v>450000</v>
      </c>
      <c r="H228" s="20">
        <f t="shared" ref="H228:I228" si="105">H229</f>
        <v>450000</v>
      </c>
      <c r="I228" s="20">
        <f t="shared" si="105"/>
        <v>450000</v>
      </c>
    </row>
    <row r="229" spans="1:9" ht="40.5" customHeight="1" x14ac:dyDescent="0.2">
      <c r="A229" s="30" t="s">
        <v>582</v>
      </c>
      <c r="B229" s="18" t="s">
        <v>1</v>
      </c>
      <c r="C229" s="18" t="s">
        <v>97</v>
      </c>
      <c r="D229" s="18" t="s">
        <v>585</v>
      </c>
      <c r="E229" s="18" t="s">
        <v>4</v>
      </c>
      <c r="F229" s="19">
        <f>F230+F233</f>
        <v>200000</v>
      </c>
      <c r="G229" s="20">
        <f>G230+G233</f>
        <v>450000</v>
      </c>
      <c r="H229" s="20">
        <f t="shared" ref="H229:I229" si="106">H230+H233</f>
        <v>450000</v>
      </c>
      <c r="I229" s="20">
        <f t="shared" si="106"/>
        <v>450000</v>
      </c>
    </row>
    <row r="230" spans="1:9" ht="30" customHeight="1" x14ac:dyDescent="0.2">
      <c r="A230" s="30" t="s">
        <v>99</v>
      </c>
      <c r="B230" s="18" t="s">
        <v>1</v>
      </c>
      <c r="C230" s="18" t="s">
        <v>97</v>
      </c>
      <c r="D230" s="18" t="s">
        <v>840</v>
      </c>
      <c r="E230" s="18" t="s">
        <v>4</v>
      </c>
      <c r="F230" s="19">
        <f t="shared" ref="F230:I231" si="107">F231</f>
        <v>0</v>
      </c>
      <c r="G230" s="20">
        <f t="shared" si="107"/>
        <v>250000</v>
      </c>
      <c r="H230" s="20">
        <f t="shared" si="107"/>
        <v>250000</v>
      </c>
      <c r="I230" s="20">
        <f t="shared" si="107"/>
        <v>250000</v>
      </c>
    </row>
    <row r="231" spans="1:9" ht="43.5" customHeight="1" x14ac:dyDescent="0.2">
      <c r="A231" s="30" t="s">
        <v>16</v>
      </c>
      <c r="B231" s="18" t="s">
        <v>1</v>
      </c>
      <c r="C231" s="18" t="s">
        <v>97</v>
      </c>
      <c r="D231" s="18" t="s">
        <v>840</v>
      </c>
      <c r="E231" s="18" t="s">
        <v>17</v>
      </c>
      <c r="F231" s="19">
        <f t="shared" si="107"/>
        <v>0</v>
      </c>
      <c r="G231" s="20">
        <f t="shared" si="107"/>
        <v>250000</v>
      </c>
      <c r="H231" s="20">
        <f t="shared" si="107"/>
        <v>250000</v>
      </c>
      <c r="I231" s="20">
        <f t="shared" si="107"/>
        <v>250000</v>
      </c>
    </row>
    <row r="232" spans="1:9" ht="28.5" customHeight="1" x14ac:dyDescent="0.2">
      <c r="A232" s="30" t="s">
        <v>18</v>
      </c>
      <c r="B232" s="18" t="s">
        <v>1</v>
      </c>
      <c r="C232" s="18" t="s">
        <v>97</v>
      </c>
      <c r="D232" s="18" t="s">
        <v>840</v>
      </c>
      <c r="E232" s="18" t="s">
        <v>19</v>
      </c>
      <c r="F232" s="19"/>
      <c r="G232" s="20">
        <v>250000</v>
      </c>
      <c r="H232" s="20">
        <v>250000</v>
      </c>
      <c r="I232" s="20">
        <v>250000</v>
      </c>
    </row>
    <row r="233" spans="1:9" ht="37.5" customHeight="1" x14ac:dyDescent="0.2">
      <c r="A233" s="30" t="s">
        <v>100</v>
      </c>
      <c r="B233" s="18" t="s">
        <v>1</v>
      </c>
      <c r="C233" s="18" t="s">
        <v>97</v>
      </c>
      <c r="D233" s="18" t="s">
        <v>586</v>
      </c>
      <c r="E233" s="18" t="s">
        <v>4</v>
      </c>
      <c r="F233" s="19">
        <f t="shared" ref="F233:I234" si="108">F234</f>
        <v>200000</v>
      </c>
      <c r="G233" s="20">
        <f t="shared" si="108"/>
        <v>200000</v>
      </c>
      <c r="H233" s="20">
        <f t="shared" si="108"/>
        <v>200000</v>
      </c>
      <c r="I233" s="20">
        <f t="shared" si="108"/>
        <v>200000</v>
      </c>
    </row>
    <row r="234" spans="1:9" x14ac:dyDescent="0.2">
      <c r="A234" s="30" t="s">
        <v>20</v>
      </c>
      <c r="B234" s="18" t="s">
        <v>1</v>
      </c>
      <c r="C234" s="18" t="s">
        <v>97</v>
      </c>
      <c r="D234" s="18" t="s">
        <v>586</v>
      </c>
      <c r="E234" s="18" t="s">
        <v>21</v>
      </c>
      <c r="F234" s="19">
        <f t="shared" si="108"/>
        <v>200000</v>
      </c>
      <c r="G234" s="20">
        <f t="shared" si="108"/>
        <v>200000</v>
      </c>
      <c r="H234" s="20">
        <f t="shared" si="108"/>
        <v>200000</v>
      </c>
      <c r="I234" s="20">
        <f t="shared" si="108"/>
        <v>200000</v>
      </c>
    </row>
    <row r="235" spans="1:9" ht="51" x14ac:dyDescent="0.2">
      <c r="A235" s="30" t="s">
        <v>101</v>
      </c>
      <c r="B235" s="18" t="s">
        <v>1</v>
      </c>
      <c r="C235" s="18" t="s">
        <v>97</v>
      </c>
      <c r="D235" s="18" t="s">
        <v>586</v>
      </c>
      <c r="E235" s="18" t="s">
        <v>102</v>
      </c>
      <c r="F235" s="19">
        <v>200000</v>
      </c>
      <c r="G235" s="20">
        <v>200000</v>
      </c>
      <c r="H235" s="20">
        <v>200000</v>
      </c>
      <c r="I235" s="20">
        <v>200000</v>
      </c>
    </row>
    <row r="236" spans="1:9" ht="29.25" customHeight="1" x14ac:dyDescent="0.2">
      <c r="A236" s="30" t="s">
        <v>38</v>
      </c>
      <c r="B236" s="18" t="s">
        <v>1</v>
      </c>
      <c r="C236" s="18" t="s">
        <v>97</v>
      </c>
      <c r="D236" s="18" t="s">
        <v>539</v>
      </c>
      <c r="E236" s="18" t="s">
        <v>4</v>
      </c>
      <c r="F236" s="19" t="e">
        <f>#REF!</f>
        <v>#REF!</v>
      </c>
      <c r="G236" s="20">
        <f>G237</f>
        <v>2005602</v>
      </c>
      <c r="H236" s="20">
        <f t="shared" ref="H236:I236" si="109">H237</f>
        <v>2005602</v>
      </c>
      <c r="I236" s="20">
        <f t="shared" si="109"/>
        <v>2005602</v>
      </c>
    </row>
    <row r="237" spans="1:9" ht="45.75" customHeight="1" x14ac:dyDescent="0.2">
      <c r="A237" s="30" t="s">
        <v>419</v>
      </c>
      <c r="B237" s="18" t="s">
        <v>1</v>
      </c>
      <c r="C237" s="18" t="s">
        <v>97</v>
      </c>
      <c r="D237" s="18" t="s">
        <v>587</v>
      </c>
      <c r="E237" s="18" t="s">
        <v>4</v>
      </c>
      <c r="F237" s="19">
        <f t="shared" ref="F237:I238" si="110">F238</f>
        <v>2943337.5</v>
      </c>
      <c r="G237" s="20">
        <f t="shared" si="110"/>
        <v>2005602</v>
      </c>
      <c r="H237" s="20">
        <f t="shared" si="110"/>
        <v>2005602</v>
      </c>
      <c r="I237" s="20">
        <f t="shared" si="110"/>
        <v>2005602</v>
      </c>
    </row>
    <row r="238" spans="1:9" ht="38.25" x14ac:dyDescent="0.2">
      <c r="A238" s="30" t="s">
        <v>16</v>
      </c>
      <c r="B238" s="18" t="s">
        <v>1</v>
      </c>
      <c r="C238" s="18" t="s">
        <v>97</v>
      </c>
      <c r="D238" s="18" t="s">
        <v>587</v>
      </c>
      <c r="E238" s="18" t="s">
        <v>17</v>
      </c>
      <c r="F238" s="19">
        <f t="shared" si="110"/>
        <v>2943337.5</v>
      </c>
      <c r="G238" s="20">
        <f t="shared" si="110"/>
        <v>2005602</v>
      </c>
      <c r="H238" s="20">
        <f t="shared" si="110"/>
        <v>2005602</v>
      </c>
      <c r="I238" s="20">
        <f t="shared" si="110"/>
        <v>2005602</v>
      </c>
    </row>
    <row r="239" spans="1:9" ht="38.25" x14ac:dyDescent="0.2">
      <c r="A239" s="30" t="s">
        <v>18</v>
      </c>
      <c r="B239" s="18" t="s">
        <v>1</v>
      </c>
      <c r="C239" s="18" t="s">
        <v>97</v>
      </c>
      <c r="D239" s="18" t="s">
        <v>587</v>
      </c>
      <c r="E239" s="18" t="s">
        <v>19</v>
      </c>
      <c r="F239" s="19">
        <v>2943337.5</v>
      </c>
      <c r="G239" s="20">
        <v>2005602</v>
      </c>
      <c r="H239" s="20">
        <v>2005602</v>
      </c>
      <c r="I239" s="20">
        <v>2005602</v>
      </c>
    </row>
    <row r="240" spans="1:9" x14ac:dyDescent="0.2">
      <c r="A240" s="30" t="s">
        <v>103</v>
      </c>
      <c r="B240" s="18" t="s">
        <v>1</v>
      </c>
      <c r="C240" s="18" t="s">
        <v>104</v>
      </c>
      <c r="D240" s="18" t="s">
        <v>564</v>
      </c>
      <c r="E240" s="18" t="s">
        <v>4</v>
      </c>
      <c r="F240" s="19">
        <f t="shared" ref="F240:I245" si="111">F241</f>
        <v>913000</v>
      </c>
      <c r="G240" s="20">
        <f t="shared" si="111"/>
        <v>913000</v>
      </c>
      <c r="H240" s="20">
        <f t="shared" si="111"/>
        <v>913000</v>
      </c>
      <c r="I240" s="20">
        <f t="shared" si="111"/>
        <v>913000</v>
      </c>
    </row>
    <row r="241" spans="1:9" ht="60" customHeight="1" x14ac:dyDescent="0.2">
      <c r="A241" s="30" t="s">
        <v>105</v>
      </c>
      <c r="B241" s="18" t="s">
        <v>1</v>
      </c>
      <c r="C241" s="18" t="s">
        <v>104</v>
      </c>
      <c r="D241" s="18" t="s">
        <v>588</v>
      </c>
      <c r="E241" s="18" t="s">
        <v>4</v>
      </c>
      <c r="F241" s="19">
        <f>F243</f>
        <v>913000</v>
      </c>
      <c r="G241" s="20">
        <f>G243</f>
        <v>913000</v>
      </c>
      <c r="H241" s="20">
        <f t="shared" ref="H241:I241" si="112">H243</f>
        <v>913000</v>
      </c>
      <c r="I241" s="20">
        <f t="shared" si="112"/>
        <v>913000</v>
      </c>
    </row>
    <row r="242" spans="1:9" ht="17.25" customHeight="1" x14ac:dyDescent="0.2">
      <c r="A242" s="30" t="s">
        <v>532</v>
      </c>
      <c r="B242" s="18" t="s">
        <v>1</v>
      </c>
      <c r="C242" s="18" t="s">
        <v>104</v>
      </c>
      <c r="D242" s="18" t="s">
        <v>589</v>
      </c>
      <c r="E242" s="18" t="s">
        <v>4</v>
      </c>
      <c r="F242" s="19"/>
      <c r="G242" s="20">
        <f>G243</f>
        <v>913000</v>
      </c>
      <c r="H242" s="20">
        <f t="shared" ref="H242:I242" si="113">H243</f>
        <v>913000</v>
      </c>
      <c r="I242" s="20">
        <f t="shared" si="113"/>
        <v>913000</v>
      </c>
    </row>
    <row r="243" spans="1:9" ht="30" customHeight="1" x14ac:dyDescent="0.2">
      <c r="A243" s="30" t="s">
        <v>590</v>
      </c>
      <c r="B243" s="18" t="s">
        <v>1</v>
      </c>
      <c r="C243" s="18" t="s">
        <v>104</v>
      </c>
      <c r="D243" s="18" t="s">
        <v>591</v>
      </c>
      <c r="E243" s="18" t="s">
        <v>4</v>
      </c>
      <c r="F243" s="19">
        <f t="shared" si="111"/>
        <v>913000</v>
      </c>
      <c r="G243" s="20">
        <f t="shared" si="111"/>
        <v>913000</v>
      </c>
      <c r="H243" s="20">
        <f t="shared" si="111"/>
        <v>913000</v>
      </c>
      <c r="I243" s="20">
        <f t="shared" si="111"/>
        <v>913000</v>
      </c>
    </row>
    <row r="244" spans="1:9" ht="31.5" customHeight="1" x14ac:dyDescent="0.2">
      <c r="A244" s="30" t="s">
        <v>106</v>
      </c>
      <c r="B244" s="18" t="s">
        <v>1</v>
      </c>
      <c r="C244" s="18" t="s">
        <v>104</v>
      </c>
      <c r="D244" s="18" t="s">
        <v>592</v>
      </c>
      <c r="E244" s="18" t="s">
        <v>4</v>
      </c>
      <c r="F244" s="19">
        <f t="shared" si="111"/>
        <v>913000</v>
      </c>
      <c r="G244" s="20">
        <f t="shared" si="111"/>
        <v>913000</v>
      </c>
      <c r="H244" s="20">
        <f t="shared" si="111"/>
        <v>913000</v>
      </c>
      <c r="I244" s="20">
        <f t="shared" si="111"/>
        <v>913000</v>
      </c>
    </row>
    <row r="245" spans="1:9" ht="38.25" x14ac:dyDescent="0.2">
      <c r="A245" s="30" t="s">
        <v>16</v>
      </c>
      <c r="B245" s="18" t="s">
        <v>1</v>
      </c>
      <c r="C245" s="18" t="s">
        <v>104</v>
      </c>
      <c r="D245" s="18" t="s">
        <v>592</v>
      </c>
      <c r="E245" s="18" t="s">
        <v>17</v>
      </c>
      <c r="F245" s="19">
        <f t="shared" si="111"/>
        <v>913000</v>
      </c>
      <c r="G245" s="20">
        <f t="shared" si="111"/>
        <v>913000</v>
      </c>
      <c r="H245" s="20">
        <f t="shared" si="111"/>
        <v>913000</v>
      </c>
      <c r="I245" s="20">
        <f t="shared" si="111"/>
        <v>913000</v>
      </c>
    </row>
    <row r="246" spans="1:9" ht="38.25" x14ac:dyDescent="0.2">
      <c r="A246" s="30" t="s">
        <v>18</v>
      </c>
      <c r="B246" s="18" t="s">
        <v>1</v>
      </c>
      <c r="C246" s="18" t="s">
        <v>104</v>
      </c>
      <c r="D246" s="18" t="s">
        <v>592</v>
      </c>
      <c r="E246" s="18" t="s">
        <v>19</v>
      </c>
      <c r="F246" s="19">
        <v>913000</v>
      </c>
      <c r="G246" s="20">
        <v>913000</v>
      </c>
      <c r="H246" s="20">
        <v>913000</v>
      </c>
      <c r="I246" s="20">
        <v>913000</v>
      </c>
    </row>
    <row r="247" spans="1:9" x14ac:dyDescent="0.2">
      <c r="A247" s="30" t="s">
        <v>107</v>
      </c>
      <c r="B247" s="18" t="s">
        <v>1</v>
      </c>
      <c r="C247" s="18" t="s">
        <v>108</v>
      </c>
      <c r="D247" s="18" t="s">
        <v>564</v>
      </c>
      <c r="E247" s="18" t="s">
        <v>4</v>
      </c>
      <c r="F247" s="19">
        <f t="shared" ref="F247:I252" si="114">F248</f>
        <v>14810600</v>
      </c>
      <c r="G247" s="20">
        <f t="shared" si="114"/>
        <v>24630500</v>
      </c>
      <c r="H247" s="20">
        <f t="shared" si="114"/>
        <v>24630500</v>
      </c>
      <c r="I247" s="20">
        <f t="shared" si="114"/>
        <v>24630500</v>
      </c>
    </row>
    <row r="248" spans="1:9" ht="51" x14ac:dyDescent="0.2">
      <c r="A248" s="30" t="s">
        <v>109</v>
      </c>
      <c r="B248" s="18" t="s">
        <v>1</v>
      </c>
      <c r="C248" s="18" t="s">
        <v>108</v>
      </c>
      <c r="D248" s="18" t="s">
        <v>593</v>
      </c>
      <c r="E248" s="18" t="s">
        <v>4</v>
      </c>
      <c r="F248" s="19">
        <f>F250</f>
        <v>14810600</v>
      </c>
      <c r="G248" s="20">
        <f>G250</f>
        <v>24630500</v>
      </c>
      <c r="H248" s="20">
        <f t="shared" ref="H248:I248" si="115">H250</f>
        <v>24630500</v>
      </c>
      <c r="I248" s="20">
        <f t="shared" si="115"/>
        <v>24630500</v>
      </c>
    </row>
    <row r="249" spans="1:9" x14ac:dyDescent="0.2">
      <c r="A249" s="30" t="s">
        <v>532</v>
      </c>
      <c r="B249" s="18" t="s">
        <v>1</v>
      </c>
      <c r="C249" s="18" t="s">
        <v>108</v>
      </c>
      <c r="D249" s="18" t="s">
        <v>594</v>
      </c>
      <c r="E249" s="18" t="s">
        <v>4</v>
      </c>
      <c r="F249" s="19"/>
      <c r="G249" s="20">
        <f>G250</f>
        <v>24630500</v>
      </c>
      <c r="H249" s="20">
        <f t="shared" ref="H249:I249" si="116">H250</f>
        <v>24630500</v>
      </c>
      <c r="I249" s="20">
        <f t="shared" si="116"/>
        <v>24630500</v>
      </c>
    </row>
    <row r="250" spans="1:9" ht="38.25" x14ac:dyDescent="0.2">
      <c r="A250" s="30" t="s">
        <v>598</v>
      </c>
      <c r="B250" s="18" t="s">
        <v>1</v>
      </c>
      <c r="C250" s="18" t="s">
        <v>108</v>
      </c>
      <c r="D250" s="18" t="s">
        <v>595</v>
      </c>
      <c r="E250" s="18" t="s">
        <v>4</v>
      </c>
      <c r="F250" s="19">
        <f t="shared" si="114"/>
        <v>14810600</v>
      </c>
      <c r="G250" s="20">
        <f t="shared" si="114"/>
        <v>24630500</v>
      </c>
      <c r="H250" s="20">
        <f t="shared" si="114"/>
        <v>24630500</v>
      </c>
      <c r="I250" s="20">
        <f t="shared" si="114"/>
        <v>24630500</v>
      </c>
    </row>
    <row r="251" spans="1:9" ht="26.45" customHeight="1" x14ac:dyDescent="0.2">
      <c r="A251" s="30" t="s">
        <v>495</v>
      </c>
      <c r="B251" s="18" t="s">
        <v>1</v>
      </c>
      <c r="C251" s="18" t="s">
        <v>108</v>
      </c>
      <c r="D251" s="18" t="s">
        <v>596</v>
      </c>
      <c r="E251" s="18" t="s">
        <v>4</v>
      </c>
      <c r="F251" s="19">
        <f t="shared" si="114"/>
        <v>14810600</v>
      </c>
      <c r="G251" s="20">
        <f t="shared" si="114"/>
        <v>24630500</v>
      </c>
      <c r="H251" s="20">
        <f t="shared" si="114"/>
        <v>24630500</v>
      </c>
      <c r="I251" s="20">
        <f t="shared" si="114"/>
        <v>24630500</v>
      </c>
    </row>
    <row r="252" spans="1:9" ht="38.25" x14ac:dyDescent="0.2">
      <c r="A252" s="30" t="s">
        <v>16</v>
      </c>
      <c r="B252" s="18" t="s">
        <v>1</v>
      </c>
      <c r="C252" s="18" t="s">
        <v>108</v>
      </c>
      <c r="D252" s="18" t="s">
        <v>596</v>
      </c>
      <c r="E252" s="18" t="s">
        <v>17</v>
      </c>
      <c r="F252" s="19">
        <f t="shared" si="114"/>
        <v>14810600</v>
      </c>
      <c r="G252" s="20">
        <f t="shared" si="114"/>
        <v>24630500</v>
      </c>
      <c r="H252" s="20">
        <f t="shared" si="114"/>
        <v>24630500</v>
      </c>
      <c r="I252" s="20">
        <f t="shared" si="114"/>
        <v>24630500</v>
      </c>
    </row>
    <row r="253" spans="1:9" ht="38.25" x14ac:dyDescent="0.2">
      <c r="A253" s="30" t="s">
        <v>18</v>
      </c>
      <c r="B253" s="18" t="s">
        <v>1</v>
      </c>
      <c r="C253" s="18" t="s">
        <v>108</v>
      </c>
      <c r="D253" s="18" t="s">
        <v>596</v>
      </c>
      <c r="E253" s="18" t="s">
        <v>19</v>
      </c>
      <c r="F253" s="19">
        <v>14810600</v>
      </c>
      <c r="G253" s="20">
        <v>24630500</v>
      </c>
      <c r="H253" s="20">
        <v>24630500</v>
      </c>
      <c r="I253" s="20">
        <v>24630500</v>
      </c>
    </row>
    <row r="254" spans="1:9" x14ac:dyDescent="0.2">
      <c r="A254" s="30" t="s">
        <v>110</v>
      </c>
      <c r="B254" s="18" t="s">
        <v>1</v>
      </c>
      <c r="C254" s="18" t="s">
        <v>111</v>
      </c>
      <c r="D254" s="18" t="s">
        <v>564</v>
      </c>
      <c r="E254" s="18" t="s">
        <v>4</v>
      </c>
      <c r="F254" s="19">
        <f>F255+F282</f>
        <v>36597872.710000001</v>
      </c>
      <c r="G254" s="20">
        <f>G255+G282</f>
        <v>39398639</v>
      </c>
      <c r="H254" s="20">
        <f t="shared" ref="H254:I254" si="117">H255+H282</f>
        <v>39866429</v>
      </c>
      <c r="I254" s="20">
        <f t="shared" si="117"/>
        <v>41181769</v>
      </c>
    </row>
    <row r="255" spans="1:9" ht="38.25" x14ac:dyDescent="0.2">
      <c r="A255" s="30" t="s">
        <v>112</v>
      </c>
      <c r="B255" s="18" t="s">
        <v>1</v>
      </c>
      <c r="C255" s="18" t="s">
        <v>111</v>
      </c>
      <c r="D255" s="18" t="s">
        <v>597</v>
      </c>
      <c r="E255" s="18" t="s">
        <v>4</v>
      </c>
      <c r="F255" s="19">
        <f>F257</f>
        <v>36547872.710000001</v>
      </c>
      <c r="G255" s="20">
        <f>G257</f>
        <v>39348639</v>
      </c>
      <c r="H255" s="20">
        <f t="shared" ref="H255:I255" si="118">H257</f>
        <v>39816429</v>
      </c>
      <c r="I255" s="20">
        <f t="shared" si="118"/>
        <v>41131769</v>
      </c>
    </row>
    <row r="256" spans="1:9" x14ac:dyDescent="0.2">
      <c r="A256" s="30" t="s">
        <v>532</v>
      </c>
      <c r="B256" s="18" t="s">
        <v>1</v>
      </c>
      <c r="C256" s="18" t="s">
        <v>111</v>
      </c>
      <c r="D256" s="18" t="s">
        <v>599</v>
      </c>
      <c r="E256" s="18" t="s">
        <v>4</v>
      </c>
      <c r="F256" s="19"/>
      <c r="G256" s="20">
        <f>G257</f>
        <v>39348639</v>
      </c>
      <c r="H256" s="20">
        <f t="shared" ref="H256:I256" si="119">H257</f>
        <v>39816429</v>
      </c>
      <c r="I256" s="20">
        <f t="shared" si="119"/>
        <v>41131769</v>
      </c>
    </row>
    <row r="257" spans="1:9" ht="42.75" customHeight="1" x14ac:dyDescent="0.2">
      <c r="A257" s="30" t="s">
        <v>600</v>
      </c>
      <c r="B257" s="18" t="s">
        <v>1</v>
      </c>
      <c r="C257" s="18" t="s">
        <v>111</v>
      </c>
      <c r="D257" s="18" t="s">
        <v>601</v>
      </c>
      <c r="E257" s="18" t="s">
        <v>4</v>
      </c>
      <c r="F257" s="19">
        <f>F258+F261+F264+F267+F270+F273+F276+F279</f>
        <v>36547872.710000001</v>
      </c>
      <c r="G257" s="20">
        <f>G258+G261+G264+G267+G270+G273+G276+G279</f>
        <v>39348639</v>
      </c>
      <c r="H257" s="20">
        <f t="shared" ref="H257:I257" si="120">H258+H261+H264+H267+H270+H273+H276+H279</f>
        <v>39816429</v>
      </c>
      <c r="I257" s="20">
        <f t="shared" si="120"/>
        <v>41131769</v>
      </c>
    </row>
    <row r="258" spans="1:9" ht="51" hidden="1" x14ac:dyDescent="0.2">
      <c r="A258" s="30" t="s">
        <v>69</v>
      </c>
      <c r="B258" s="18" t="s">
        <v>1</v>
      </c>
      <c r="C258" s="18" t="s">
        <v>111</v>
      </c>
      <c r="D258" s="18" t="s">
        <v>113</v>
      </c>
      <c r="E258" s="18" t="s">
        <v>4</v>
      </c>
      <c r="F258" s="19">
        <f t="shared" ref="F258:I259" si="121">F259</f>
        <v>0</v>
      </c>
      <c r="G258" s="20">
        <f t="shared" si="121"/>
        <v>0</v>
      </c>
      <c r="H258" s="20">
        <f t="shared" si="121"/>
        <v>0</v>
      </c>
      <c r="I258" s="20">
        <f t="shared" si="121"/>
        <v>0</v>
      </c>
    </row>
    <row r="259" spans="1:9" ht="38.25" hidden="1" x14ac:dyDescent="0.2">
      <c r="A259" s="30" t="s">
        <v>16</v>
      </c>
      <c r="B259" s="18" t="s">
        <v>1</v>
      </c>
      <c r="C259" s="18" t="s">
        <v>111</v>
      </c>
      <c r="D259" s="18" t="s">
        <v>113</v>
      </c>
      <c r="E259" s="18" t="s">
        <v>17</v>
      </c>
      <c r="F259" s="19">
        <f t="shared" si="121"/>
        <v>0</v>
      </c>
      <c r="G259" s="20">
        <f t="shared" si="121"/>
        <v>0</v>
      </c>
      <c r="H259" s="20">
        <f t="shared" si="121"/>
        <v>0</v>
      </c>
      <c r="I259" s="20">
        <f t="shared" si="121"/>
        <v>0</v>
      </c>
    </row>
    <row r="260" spans="1:9" ht="38.25" hidden="1" x14ac:dyDescent="0.2">
      <c r="A260" s="30" t="s">
        <v>18</v>
      </c>
      <c r="B260" s="18" t="s">
        <v>1</v>
      </c>
      <c r="C260" s="18" t="s">
        <v>111</v>
      </c>
      <c r="D260" s="18" t="s">
        <v>113</v>
      </c>
      <c r="E260" s="18" t="s">
        <v>19</v>
      </c>
      <c r="F260" s="19"/>
      <c r="G260" s="20"/>
      <c r="H260" s="20"/>
      <c r="I260" s="20"/>
    </row>
    <row r="261" spans="1:9" ht="27.75" customHeight="1" x14ac:dyDescent="0.2">
      <c r="A261" s="30" t="s">
        <v>114</v>
      </c>
      <c r="B261" s="18" t="s">
        <v>1</v>
      </c>
      <c r="C261" s="18" t="s">
        <v>111</v>
      </c>
      <c r="D261" s="18" t="s">
        <v>602</v>
      </c>
      <c r="E261" s="18" t="s">
        <v>4</v>
      </c>
      <c r="F261" s="19">
        <f t="shared" ref="F261:I262" si="122">F262</f>
        <v>18140799</v>
      </c>
      <c r="G261" s="20">
        <f t="shared" si="122"/>
        <v>18140799</v>
      </c>
      <c r="H261" s="20">
        <f t="shared" si="122"/>
        <v>18140799</v>
      </c>
      <c r="I261" s="20">
        <f t="shared" si="122"/>
        <v>18140799</v>
      </c>
    </row>
    <row r="262" spans="1:9" ht="38.25" x14ac:dyDescent="0.2">
      <c r="A262" s="30" t="s">
        <v>16</v>
      </c>
      <c r="B262" s="18" t="s">
        <v>1</v>
      </c>
      <c r="C262" s="18" t="s">
        <v>111</v>
      </c>
      <c r="D262" s="18" t="s">
        <v>602</v>
      </c>
      <c r="E262" s="18" t="s">
        <v>17</v>
      </c>
      <c r="F262" s="19">
        <f t="shared" si="122"/>
        <v>18140799</v>
      </c>
      <c r="G262" s="20">
        <f t="shared" si="122"/>
        <v>18140799</v>
      </c>
      <c r="H262" s="20">
        <f t="shared" si="122"/>
        <v>18140799</v>
      </c>
      <c r="I262" s="20">
        <f t="shared" si="122"/>
        <v>18140799</v>
      </c>
    </row>
    <row r="263" spans="1:9" ht="42.75" customHeight="1" x14ac:dyDescent="0.2">
      <c r="A263" s="30" t="s">
        <v>18</v>
      </c>
      <c r="B263" s="18" t="s">
        <v>1</v>
      </c>
      <c r="C263" s="18" t="s">
        <v>111</v>
      </c>
      <c r="D263" s="18" t="s">
        <v>602</v>
      </c>
      <c r="E263" s="18" t="s">
        <v>19</v>
      </c>
      <c r="F263" s="19">
        <v>18140799</v>
      </c>
      <c r="G263" s="20">
        <v>18140799</v>
      </c>
      <c r="H263" s="20">
        <v>18140799</v>
      </c>
      <c r="I263" s="20">
        <v>18140799</v>
      </c>
    </row>
    <row r="264" spans="1:9" ht="30.75" customHeight="1" x14ac:dyDescent="0.2">
      <c r="A264" s="30" t="s">
        <v>115</v>
      </c>
      <c r="B264" s="18" t="s">
        <v>1</v>
      </c>
      <c r="C264" s="18" t="s">
        <v>111</v>
      </c>
      <c r="D264" s="18" t="s">
        <v>603</v>
      </c>
      <c r="E264" s="18" t="s">
        <v>4</v>
      </c>
      <c r="F264" s="19">
        <f t="shared" ref="F264:I265" si="123">F265</f>
        <v>4000000</v>
      </c>
      <c r="G264" s="20">
        <f t="shared" si="123"/>
        <v>4000000</v>
      </c>
      <c r="H264" s="20">
        <f t="shared" si="123"/>
        <v>4000000</v>
      </c>
      <c r="I264" s="20">
        <f t="shared" si="123"/>
        <v>4000000</v>
      </c>
    </row>
    <row r="265" spans="1:9" ht="40.5" customHeight="1" x14ac:dyDescent="0.2">
      <c r="A265" s="30" t="s">
        <v>16</v>
      </c>
      <c r="B265" s="18" t="s">
        <v>1</v>
      </c>
      <c r="C265" s="18" t="s">
        <v>111</v>
      </c>
      <c r="D265" s="18" t="s">
        <v>603</v>
      </c>
      <c r="E265" s="18" t="s">
        <v>17</v>
      </c>
      <c r="F265" s="19">
        <f t="shared" si="123"/>
        <v>4000000</v>
      </c>
      <c r="G265" s="20">
        <f t="shared" si="123"/>
        <v>4000000</v>
      </c>
      <c r="H265" s="20">
        <f t="shared" si="123"/>
        <v>4000000</v>
      </c>
      <c r="I265" s="20">
        <f t="shared" si="123"/>
        <v>4000000</v>
      </c>
    </row>
    <row r="266" spans="1:9" ht="40.5" customHeight="1" x14ac:dyDescent="0.2">
      <c r="A266" s="30" t="s">
        <v>18</v>
      </c>
      <c r="B266" s="18" t="s">
        <v>1</v>
      </c>
      <c r="C266" s="18" t="s">
        <v>111</v>
      </c>
      <c r="D266" s="18" t="s">
        <v>603</v>
      </c>
      <c r="E266" s="18" t="s">
        <v>19</v>
      </c>
      <c r="F266" s="19">
        <v>4000000</v>
      </c>
      <c r="G266" s="20">
        <v>4000000</v>
      </c>
      <c r="H266" s="20">
        <v>4000000</v>
      </c>
      <c r="I266" s="20">
        <v>4000000</v>
      </c>
    </row>
    <row r="267" spans="1:9" ht="14.25" hidden="1" customHeight="1" x14ac:dyDescent="0.2">
      <c r="A267" s="30" t="s">
        <v>480</v>
      </c>
      <c r="B267" s="18" t="s">
        <v>1</v>
      </c>
      <c r="C267" s="18" t="s">
        <v>111</v>
      </c>
      <c r="D267" s="18" t="s">
        <v>438</v>
      </c>
      <c r="E267" s="18"/>
      <c r="F267" s="19">
        <f t="shared" ref="F267:I268" si="124">F268</f>
        <v>0</v>
      </c>
      <c r="G267" s="20">
        <f t="shared" si="124"/>
        <v>0</v>
      </c>
      <c r="H267" s="20">
        <f t="shared" si="124"/>
        <v>0</v>
      </c>
      <c r="I267" s="20">
        <f t="shared" si="124"/>
        <v>0</v>
      </c>
    </row>
    <row r="268" spans="1:9" ht="17.25" hidden="1" customHeight="1" x14ac:dyDescent="0.2">
      <c r="A268" s="30" t="s">
        <v>421</v>
      </c>
      <c r="B268" s="18" t="s">
        <v>1</v>
      </c>
      <c r="C268" s="18" t="s">
        <v>111</v>
      </c>
      <c r="D268" s="18" t="s">
        <v>438</v>
      </c>
      <c r="E268" s="18">
        <v>400</v>
      </c>
      <c r="F268" s="19">
        <f t="shared" si="124"/>
        <v>0</v>
      </c>
      <c r="G268" s="20">
        <f t="shared" si="124"/>
        <v>0</v>
      </c>
      <c r="H268" s="20">
        <f t="shared" si="124"/>
        <v>0</v>
      </c>
      <c r="I268" s="20">
        <f t="shared" si="124"/>
        <v>0</v>
      </c>
    </row>
    <row r="269" spans="1:9" ht="15.75" hidden="1" customHeight="1" x14ac:dyDescent="0.2">
      <c r="A269" s="30" t="s">
        <v>422</v>
      </c>
      <c r="B269" s="18" t="s">
        <v>1</v>
      </c>
      <c r="C269" s="18" t="s">
        <v>111</v>
      </c>
      <c r="D269" s="18" t="s">
        <v>438</v>
      </c>
      <c r="E269" s="18">
        <v>410</v>
      </c>
      <c r="F269" s="19"/>
      <c r="G269" s="20"/>
      <c r="H269" s="20"/>
      <c r="I269" s="20"/>
    </row>
    <row r="270" spans="1:9" ht="38.25" x14ac:dyDescent="0.2">
      <c r="A270" s="30" t="s">
        <v>116</v>
      </c>
      <c r="B270" s="18" t="s">
        <v>1</v>
      </c>
      <c r="C270" s="18" t="s">
        <v>111</v>
      </c>
      <c r="D270" s="18" t="s">
        <v>829</v>
      </c>
      <c r="E270" s="18" t="s">
        <v>4</v>
      </c>
      <c r="F270" s="19">
        <f t="shared" ref="F270:I271" si="125">F271</f>
        <v>2029427.71</v>
      </c>
      <c r="G270" s="20">
        <f t="shared" si="125"/>
        <v>2304290</v>
      </c>
      <c r="H270" s="20">
        <f t="shared" si="125"/>
        <v>17675630</v>
      </c>
      <c r="I270" s="20">
        <f t="shared" si="125"/>
        <v>18990970</v>
      </c>
    </row>
    <row r="271" spans="1:9" ht="38.25" x14ac:dyDescent="0.2">
      <c r="A271" s="30" t="s">
        <v>16</v>
      </c>
      <c r="B271" s="18" t="s">
        <v>1</v>
      </c>
      <c r="C271" s="18" t="s">
        <v>111</v>
      </c>
      <c r="D271" s="18" t="s">
        <v>829</v>
      </c>
      <c r="E271" s="18" t="s">
        <v>17</v>
      </c>
      <c r="F271" s="19">
        <f t="shared" si="125"/>
        <v>2029427.71</v>
      </c>
      <c r="G271" s="20">
        <f t="shared" si="125"/>
        <v>2304290</v>
      </c>
      <c r="H271" s="20">
        <f t="shared" si="125"/>
        <v>17675630</v>
      </c>
      <c r="I271" s="20">
        <f t="shared" si="125"/>
        <v>18990970</v>
      </c>
    </row>
    <row r="272" spans="1:9" ht="38.25" x14ac:dyDescent="0.2">
      <c r="A272" s="30" t="s">
        <v>18</v>
      </c>
      <c r="B272" s="18" t="s">
        <v>1</v>
      </c>
      <c r="C272" s="18" t="s">
        <v>111</v>
      </c>
      <c r="D272" s="18" t="s">
        <v>829</v>
      </c>
      <c r="E272" s="18" t="s">
        <v>19</v>
      </c>
      <c r="F272" s="19">
        <v>2029427.71</v>
      </c>
      <c r="G272" s="20">
        <v>2304290</v>
      </c>
      <c r="H272" s="20">
        <v>17675630</v>
      </c>
      <c r="I272" s="20">
        <v>18990970</v>
      </c>
    </row>
    <row r="273" spans="1:9" ht="51" x14ac:dyDescent="0.2">
      <c r="A273" s="30" t="s">
        <v>117</v>
      </c>
      <c r="B273" s="18" t="s">
        <v>1</v>
      </c>
      <c r="C273" s="18" t="s">
        <v>111</v>
      </c>
      <c r="D273" s="18" t="s">
        <v>830</v>
      </c>
      <c r="E273" s="18" t="s">
        <v>4</v>
      </c>
      <c r="F273" s="19">
        <f t="shared" ref="F273:I274" si="126">F274</f>
        <v>12377646</v>
      </c>
      <c r="G273" s="20">
        <f t="shared" si="126"/>
        <v>14903550</v>
      </c>
      <c r="H273" s="20">
        <f t="shared" si="126"/>
        <v>0</v>
      </c>
      <c r="I273" s="20">
        <f t="shared" si="126"/>
        <v>0</v>
      </c>
    </row>
    <row r="274" spans="1:9" x14ac:dyDescent="0.2">
      <c r="A274" s="30" t="s">
        <v>59</v>
      </c>
      <c r="B274" s="18" t="s">
        <v>1</v>
      </c>
      <c r="C274" s="18" t="s">
        <v>111</v>
      </c>
      <c r="D274" s="18" t="s">
        <v>830</v>
      </c>
      <c r="E274" s="18" t="s">
        <v>60</v>
      </c>
      <c r="F274" s="19">
        <f t="shared" si="126"/>
        <v>12377646</v>
      </c>
      <c r="G274" s="20">
        <f t="shared" si="126"/>
        <v>14903550</v>
      </c>
      <c r="H274" s="20">
        <f t="shared" si="126"/>
        <v>0</v>
      </c>
      <c r="I274" s="20">
        <f t="shared" si="126"/>
        <v>0</v>
      </c>
    </row>
    <row r="275" spans="1:9" ht="13.5" customHeight="1" x14ac:dyDescent="0.2">
      <c r="A275" s="30" t="s">
        <v>61</v>
      </c>
      <c r="B275" s="18" t="s">
        <v>1</v>
      </c>
      <c r="C275" s="18" t="s">
        <v>111</v>
      </c>
      <c r="D275" s="18" t="s">
        <v>830</v>
      </c>
      <c r="E275" s="18" t="s">
        <v>62</v>
      </c>
      <c r="F275" s="19">
        <v>12377646</v>
      </c>
      <c r="G275" s="20">
        <v>14903550</v>
      </c>
      <c r="H275" s="20">
        <v>0</v>
      </c>
      <c r="I275" s="20">
        <v>0</v>
      </c>
    </row>
    <row r="276" spans="1:9" ht="25.5" hidden="1" x14ac:dyDescent="0.2">
      <c r="A276" s="30" t="s">
        <v>118</v>
      </c>
      <c r="B276" s="18" t="s">
        <v>1</v>
      </c>
      <c r="C276" s="18" t="s">
        <v>111</v>
      </c>
      <c r="D276" s="18" t="s">
        <v>119</v>
      </c>
      <c r="E276" s="18" t="s">
        <v>4</v>
      </c>
      <c r="F276" s="19">
        <f t="shared" ref="F276:I277" si="127">F277</f>
        <v>0</v>
      </c>
      <c r="G276" s="20">
        <f t="shared" si="127"/>
        <v>0</v>
      </c>
      <c r="H276" s="20">
        <f t="shared" si="127"/>
        <v>0</v>
      </c>
      <c r="I276" s="20">
        <f t="shared" si="127"/>
        <v>0</v>
      </c>
    </row>
    <row r="277" spans="1:9" ht="38.25" hidden="1" x14ac:dyDescent="0.2">
      <c r="A277" s="30" t="s">
        <v>16</v>
      </c>
      <c r="B277" s="18" t="s">
        <v>1</v>
      </c>
      <c r="C277" s="18" t="s">
        <v>111</v>
      </c>
      <c r="D277" s="18" t="s">
        <v>119</v>
      </c>
      <c r="E277" s="18" t="s">
        <v>17</v>
      </c>
      <c r="F277" s="19">
        <f t="shared" si="127"/>
        <v>0</v>
      </c>
      <c r="G277" s="20">
        <f t="shared" si="127"/>
        <v>0</v>
      </c>
      <c r="H277" s="20">
        <f t="shared" si="127"/>
        <v>0</v>
      </c>
      <c r="I277" s="20">
        <f t="shared" si="127"/>
        <v>0</v>
      </c>
    </row>
    <row r="278" spans="1:9" ht="38.25" hidden="1" x14ac:dyDescent="0.2">
      <c r="A278" s="30" t="s">
        <v>18</v>
      </c>
      <c r="B278" s="18" t="s">
        <v>1</v>
      </c>
      <c r="C278" s="18" t="s">
        <v>111</v>
      </c>
      <c r="D278" s="18" t="s">
        <v>119</v>
      </c>
      <c r="E278" s="18" t="s">
        <v>19</v>
      </c>
      <c r="F278" s="19"/>
      <c r="G278" s="20"/>
      <c r="H278" s="20"/>
      <c r="I278" s="20"/>
    </row>
    <row r="279" spans="1:9" ht="47.25" hidden="1" customHeight="1" x14ac:dyDescent="0.2">
      <c r="A279" s="30" t="s">
        <v>437</v>
      </c>
      <c r="B279" s="18" t="s">
        <v>1</v>
      </c>
      <c r="C279" s="18" t="s">
        <v>111</v>
      </c>
      <c r="D279" s="26" t="s">
        <v>438</v>
      </c>
      <c r="E279" s="18" t="s">
        <v>4</v>
      </c>
      <c r="F279" s="19">
        <f t="shared" ref="F279:I280" si="128">F280</f>
        <v>0</v>
      </c>
      <c r="G279" s="20">
        <f t="shared" si="128"/>
        <v>0</v>
      </c>
      <c r="H279" s="20">
        <f t="shared" si="128"/>
        <v>0</v>
      </c>
      <c r="I279" s="20">
        <f t="shared" si="128"/>
        <v>0</v>
      </c>
    </row>
    <row r="280" spans="1:9" ht="38.25" hidden="1" x14ac:dyDescent="0.2">
      <c r="A280" s="30" t="s">
        <v>16</v>
      </c>
      <c r="B280" s="18" t="s">
        <v>1</v>
      </c>
      <c r="C280" s="18" t="s">
        <v>111</v>
      </c>
      <c r="D280" s="26" t="s">
        <v>438</v>
      </c>
      <c r="E280" s="18" t="s">
        <v>17</v>
      </c>
      <c r="F280" s="19">
        <f t="shared" si="128"/>
        <v>0</v>
      </c>
      <c r="G280" s="20">
        <f t="shared" si="128"/>
        <v>0</v>
      </c>
      <c r="H280" s="20">
        <f t="shared" si="128"/>
        <v>0</v>
      </c>
      <c r="I280" s="20">
        <f t="shared" si="128"/>
        <v>0</v>
      </c>
    </row>
    <row r="281" spans="1:9" ht="38.25" hidden="1" x14ac:dyDescent="0.2">
      <c r="A281" s="30" t="s">
        <v>18</v>
      </c>
      <c r="B281" s="18" t="s">
        <v>1</v>
      </c>
      <c r="C281" s="18" t="s">
        <v>111</v>
      </c>
      <c r="D281" s="26" t="s">
        <v>438</v>
      </c>
      <c r="E281" s="18" t="s">
        <v>19</v>
      </c>
      <c r="F281" s="19"/>
      <c r="G281" s="20"/>
      <c r="H281" s="20"/>
      <c r="I281" s="20"/>
    </row>
    <row r="282" spans="1:9" ht="57" customHeight="1" x14ac:dyDescent="0.2">
      <c r="A282" s="30" t="s">
        <v>120</v>
      </c>
      <c r="B282" s="18" t="s">
        <v>1</v>
      </c>
      <c r="C282" s="18" t="s">
        <v>111</v>
      </c>
      <c r="D282" s="18" t="s">
        <v>604</v>
      </c>
      <c r="E282" s="18" t="s">
        <v>4</v>
      </c>
      <c r="F282" s="19">
        <f>F284</f>
        <v>50000</v>
      </c>
      <c r="G282" s="20">
        <f>G284</f>
        <v>50000</v>
      </c>
      <c r="H282" s="20">
        <f>H284</f>
        <v>50000</v>
      </c>
      <c r="I282" s="20">
        <f t="shared" ref="I282" si="129">I284</f>
        <v>50000</v>
      </c>
    </row>
    <row r="283" spans="1:9" x14ac:dyDescent="0.2">
      <c r="A283" s="30" t="s">
        <v>532</v>
      </c>
      <c r="B283" s="18" t="s">
        <v>1</v>
      </c>
      <c r="C283" s="18" t="s">
        <v>111</v>
      </c>
      <c r="D283" s="18" t="s">
        <v>606</v>
      </c>
      <c r="E283" s="18" t="s">
        <v>4</v>
      </c>
      <c r="F283" s="19"/>
      <c r="G283" s="20">
        <f>G284</f>
        <v>50000</v>
      </c>
      <c r="H283" s="20">
        <f t="shared" ref="H283:I283" si="130">H284</f>
        <v>50000</v>
      </c>
      <c r="I283" s="20">
        <f t="shared" si="130"/>
        <v>50000</v>
      </c>
    </row>
    <row r="284" spans="1:9" ht="25.5" x14ac:dyDescent="0.2">
      <c r="A284" s="30" t="s">
        <v>607</v>
      </c>
      <c r="B284" s="18" t="s">
        <v>1</v>
      </c>
      <c r="C284" s="18" t="s">
        <v>111</v>
      </c>
      <c r="D284" s="18" t="s">
        <v>605</v>
      </c>
      <c r="E284" s="18" t="s">
        <v>4</v>
      </c>
      <c r="F284" s="19">
        <f t="shared" ref="F284:I286" si="131">F285</f>
        <v>50000</v>
      </c>
      <c r="G284" s="20">
        <f t="shared" si="131"/>
        <v>50000</v>
      </c>
      <c r="H284" s="20">
        <f t="shared" si="131"/>
        <v>50000</v>
      </c>
      <c r="I284" s="20">
        <f t="shared" si="131"/>
        <v>50000</v>
      </c>
    </row>
    <row r="285" spans="1:9" ht="25.5" x14ac:dyDescent="0.2">
      <c r="A285" s="30" t="s">
        <v>121</v>
      </c>
      <c r="B285" s="18" t="s">
        <v>1</v>
      </c>
      <c r="C285" s="18" t="s">
        <v>111</v>
      </c>
      <c r="D285" s="18" t="s">
        <v>608</v>
      </c>
      <c r="E285" s="18" t="s">
        <v>4</v>
      </c>
      <c r="F285" s="19">
        <f t="shared" si="131"/>
        <v>50000</v>
      </c>
      <c r="G285" s="20">
        <f t="shared" si="131"/>
        <v>50000</v>
      </c>
      <c r="H285" s="20">
        <f t="shared" si="131"/>
        <v>50000</v>
      </c>
      <c r="I285" s="20">
        <f t="shared" si="131"/>
        <v>50000</v>
      </c>
    </row>
    <row r="286" spans="1:9" ht="38.25" x14ac:dyDescent="0.2">
      <c r="A286" s="30" t="s">
        <v>16</v>
      </c>
      <c r="B286" s="18" t="s">
        <v>1</v>
      </c>
      <c r="C286" s="18" t="s">
        <v>111</v>
      </c>
      <c r="D286" s="18" t="s">
        <v>608</v>
      </c>
      <c r="E286" s="18" t="s">
        <v>17</v>
      </c>
      <c r="F286" s="19">
        <f t="shared" si="131"/>
        <v>50000</v>
      </c>
      <c r="G286" s="20">
        <f t="shared" si="131"/>
        <v>50000</v>
      </c>
      <c r="H286" s="20">
        <f t="shared" si="131"/>
        <v>50000</v>
      </c>
      <c r="I286" s="20">
        <f t="shared" si="131"/>
        <v>50000</v>
      </c>
    </row>
    <row r="287" spans="1:9" ht="38.25" x14ac:dyDescent="0.2">
      <c r="A287" s="30" t="s">
        <v>18</v>
      </c>
      <c r="B287" s="18" t="s">
        <v>1</v>
      </c>
      <c r="C287" s="18" t="s">
        <v>111</v>
      </c>
      <c r="D287" s="18" t="s">
        <v>608</v>
      </c>
      <c r="E287" s="18" t="s">
        <v>19</v>
      </c>
      <c r="F287" s="19">
        <v>50000</v>
      </c>
      <c r="G287" s="20">
        <v>50000</v>
      </c>
      <c r="H287" s="20">
        <v>50000</v>
      </c>
      <c r="I287" s="20">
        <v>50000</v>
      </c>
    </row>
    <row r="288" spans="1:9" ht="24.75" customHeight="1" x14ac:dyDescent="0.2">
      <c r="A288" s="30" t="s">
        <v>122</v>
      </c>
      <c r="B288" s="18" t="s">
        <v>1</v>
      </c>
      <c r="C288" s="18" t="s">
        <v>123</v>
      </c>
      <c r="D288" s="18" t="s">
        <v>564</v>
      </c>
      <c r="E288" s="18" t="s">
        <v>4</v>
      </c>
      <c r="F288" s="19" t="e">
        <f>F289+F294+F310+F328+F337</f>
        <v>#REF!</v>
      </c>
      <c r="G288" s="20">
        <f>G289+G294+G310+G328+G337</f>
        <v>3416056.32</v>
      </c>
      <c r="H288" s="20">
        <f t="shared" ref="H288:I288" si="132">H289+H294+H310+H328+H337</f>
        <v>9690106.4699999988</v>
      </c>
      <c r="I288" s="20">
        <f t="shared" si="132"/>
        <v>7668330.5700000003</v>
      </c>
    </row>
    <row r="289" spans="1:9" ht="38.25" hidden="1" x14ac:dyDescent="0.2">
      <c r="A289" s="30" t="s">
        <v>55</v>
      </c>
      <c r="B289" s="21" t="s">
        <v>1</v>
      </c>
      <c r="C289" s="18" t="s">
        <v>123</v>
      </c>
      <c r="D289" s="21" t="s">
        <v>56</v>
      </c>
      <c r="E289" s="18" t="s">
        <v>4</v>
      </c>
      <c r="F289" s="19">
        <f t="shared" ref="F289:I292" si="133">F290</f>
        <v>0</v>
      </c>
      <c r="G289" s="20">
        <f t="shared" si="133"/>
        <v>0</v>
      </c>
      <c r="H289" s="20">
        <f t="shared" si="133"/>
        <v>0</v>
      </c>
      <c r="I289" s="20">
        <f t="shared" si="133"/>
        <v>0</v>
      </c>
    </row>
    <row r="290" spans="1:9" ht="38.25" hidden="1" x14ac:dyDescent="0.2">
      <c r="A290" s="30" t="s">
        <v>57</v>
      </c>
      <c r="B290" s="18" t="s">
        <v>1</v>
      </c>
      <c r="C290" s="18" t="s">
        <v>123</v>
      </c>
      <c r="D290" s="21" t="s">
        <v>58</v>
      </c>
      <c r="E290" s="18" t="s">
        <v>4</v>
      </c>
      <c r="F290" s="19">
        <f t="shared" si="133"/>
        <v>0</v>
      </c>
      <c r="G290" s="20">
        <f t="shared" si="133"/>
        <v>0</v>
      </c>
      <c r="H290" s="20">
        <f t="shared" si="133"/>
        <v>0</v>
      </c>
      <c r="I290" s="20">
        <f t="shared" si="133"/>
        <v>0</v>
      </c>
    </row>
    <row r="291" spans="1:9" ht="41.25" hidden="1" customHeight="1" x14ac:dyDescent="0.2">
      <c r="A291" s="30" t="s">
        <v>426</v>
      </c>
      <c r="B291" s="18" t="s">
        <v>1</v>
      </c>
      <c r="C291" s="18" t="s">
        <v>123</v>
      </c>
      <c r="D291" s="21" t="s">
        <v>425</v>
      </c>
      <c r="E291" s="18" t="s">
        <v>4</v>
      </c>
      <c r="F291" s="19">
        <f t="shared" si="133"/>
        <v>0</v>
      </c>
      <c r="G291" s="20">
        <f t="shared" si="133"/>
        <v>0</v>
      </c>
      <c r="H291" s="20">
        <f t="shared" si="133"/>
        <v>0</v>
      </c>
      <c r="I291" s="20">
        <f t="shared" si="133"/>
        <v>0</v>
      </c>
    </row>
    <row r="292" spans="1:9" ht="38.25" hidden="1" x14ac:dyDescent="0.2">
      <c r="A292" s="30" t="s">
        <v>16</v>
      </c>
      <c r="B292" s="18" t="s">
        <v>1</v>
      </c>
      <c r="C292" s="18" t="s">
        <v>123</v>
      </c>
      <c r="D292" s="21" t="s">
        <v>425</v>
      </c>
      <c r="E292" s="18" t="s">
        <v>17</v>
      </c>
      <c r="F292" s="19">
        <f t="shared" si="133"/>
        <v>0</v>
      </c>
      <c r="G292" s="20">
        <f t="shared" si="133"/>
        <v>0</v>
      </c>
      <c r="H292" s="20">
        <f t="shared" si="133"/>
        <v>0</v>
      </c>
      <c r="I292" s="20">
        <f t="shared" si="133"/>
        <v>0</v>
      </c>
    </row>
    <row r="293" spans="1:9" ht="38.25" hidden="1" x14ac:dyDescent="0.2">
      <c r="A293" s="30" t="s">
        <v>18</v>
      </c>
      <c r="B293" s="18" t="s">
        <v>1</v>
      </c>
      <c r="C293" s="18" t="s">
        <v>123</v>
      </c>
      <c r="D293" s="21" t="s">
        <v>425</v>
      </c>
      <c r="E293" s="18" t="s">
        <v>19</v>
      </c>
      <c r="F293" s="19"/>
      <c r="G293" s="20"/>
      <c r="H293" s="20"/>
      <c r="I293" s="20"/>
    </row>
    <row r="294" spans="1:9" ht="39.75" customHeight="1" x14ac:dyDescent="0.2">
      <c r="A294" s="30" t="s">
        <v>942</v>
      </c>
      <c r="B294" s="18" t="s">
        <v>1</v>
      </c>
      <c r="C294" s="18" t="s">
        <v>123</v>
      </c>
      <c r="D294" s="18" t="s">
        <v>609</v>
      </c>
      <c r="E294" s="18" t="s">
        <v>4</v>
      </c>
      <c r="F294" s="19">
        <f>F296+F306</f>
        <v>490000</v>
      </c>
      <c r="G294" s="20">
        <f>G296+G306</f>
        <v>740000</v>
      </c>
      <c r="H294" s="20">
        <f t="shared" ref="H294:I294" si="134">H296+H306</f>
        <v>740000</v>
      </c>
      <c r="I294" s="20">
        <f t="shared" si="134"/>
        <v>740000</v>
      </c>
    </row>
    <row r="295" spans="1:9" x14ac:dyDescent="0.2">
      <c r="A295" s="30" t="s">
        <v>532</v>
      </c>
      <c r="B295" s="18" t="s">
        <v>1</v>
      </c>
      <c r="C295" s="18" t="s">
        <v>123</v>
      </c>
      <c r="D295" s="18" t="s">
        <v>610</v>
      </c>
      <c r="E295" s="18" t="s">
        <v>4</v>
      </c>
      <c r="F295" s="19"/>
      <c r="G295" s="20">
        <f>G296</f>
        <v>550000</v>
      </c>
      <c r="H295" s="20">
        <f t="shared" ref="H295:I295" si="135">H296</f>
        <v>550000</v>
      </c>
      <c r="I295" s="20">
        <f t="shared" si="135"/>
        <v>550000</v>
      </c>
    </row>
    <row r="296" spans="1:9" ht="38.25" x14ac:dyDescent="0.2">
      <c r="A296" s="30" t="s">
        <v>612</v>
      </c>
      <c r="B296" s="18" t="s">
        <v>1</v>
      </c>
      <c r="C296" s="18" t="s">
        <v>123</v>
      </c>
      <c r="D296" s="18" t="s">
        <v>611</v>
      </c>
      <c r="E296" s="18" t="s">
        <v>4</v>
      </c>
      <c r="F296" s="19">
        <f>F297+F300+F303</f>
        <v>300000</v>
      </c>
      <c r="G296" s="20">
        <f>G297+G300+G303</f>
        <v>550000</v>
      </c>
      <c r="H296" s="20">
        <f t="shared" ref="H296:I296" si="136">H297+H300+H303</f>
        <v>550000</v>
      </c>
      <c r="I296" s="20">
        <f t="shared" si="136"/>
        <v>550000</v>
      </c>
    </row>
    <row r="297" spans="1:9" ht="25.5" x14ac:dyDescent="0.2">
      <c r="A297" s="30" t="s">
        <v>124</v>
      </c>
      <c r="B297" s="18" t="s">
        <v>1</v>
      </c>
      <c r="C297" s="18" t="s">
        <v>123</v>
      </c>
      <c r="D297" s="18" t="s">
        <v>613</v>
      </c>
      <c r="E297" s="18" t="s">
        <v>4</v>
      </c>
      <c r="F297" s="19">
        <f t="shared" ref="F297:I298" si="137">F298</f>
        <v>300000</v>
      </c>
      <c r="G297" s="20">
        <f t="shared" si="137"/>
        <v>550000</v>
      </c>
      <c r="H297" s="20">
        <f t="shared" si="137"/>
        <v>550000</v>
      </c>
      <c r="I297" s="20">
        <f t="shared" si="137"/>
        <v>550000</v>
      </c>
    </row>
    <row r="298" spans="1:9" ht="38.25" x14ac:dyDescent="0.2">
      <c r="A298" s="30" t="s">
        <v>16</v>
      </c>
      <c r="B298" s="18" t="s">
        <v>1</v>
      </c>
      <c r="C298" s="18" t="s">
        <v>123</v>
      </c>
      <c r="D298" s="18" t="s">
        <v>613</v>
      </c>
      <c r="E298" s="18" t="s">
        <v>17</v>
      </c>
      <c r="F298" s="19">
        <f t="shared" si="137"/>
        <v>300000</v>
      </c>
      <c r="G298" s="20">
        <f t="shared" si="137"/>
        <v>550000</v>
      </c>
      <c r="H298" s="20">
        <f t="shared" si="137"/>
        <v>550000</v>
      </c>
      <c r="I298" s="20">
        <f t="shared" si="137"/>
        <v>550000</v>
      </c>
    </row>
    <row r="299" spans="1:9" ht="43.5" customHeight="1" x14ac:dyDescent="0.2">
      <c r="A299" s="30" t="s">
        <v>18</v>
      </c>
      <c r="B299" s="18" t="s">
        <v>1</v>
      </c>
      <c r="C299" s="18" t="s">
        <v>123</v>
      </c>
      <c r="D299" s="18" t="s">
        <v>613</v>
      </c>
      <c r="E299" s="18" t="s">
        <v>19</v>
      </c>
      <c r="F299" s="19">
        <v>300000</v>
      </c>
      <c r="G299" s="20">
        <v>550000</v>
      </c>
      <c r="H299" s="20">
        <v>550000</v>
      </c>
      <c r="I299" s="20">
        <v>550000</v>
      </c>
    </row>
    <row r="300" spans="1:9" ht="29.25" hidden="1" customHeight="1" x14ac:dyDescent="0.2">
      <c r="A300" s="30" t="s">
        <v>522</v>
      </c>
      <c r="B300" s="18" t="s">
        <v>1</v>
      </c>
      <c r="C300" s="18" t="s">
        <v>123</v>
      </c>
      <c r="D300" s="18" t="s">
        <v>614</v>
      </c>
      <c r="E300" s="18" t="s">
        <v>4</v>
      </c>
      <c r="F300" s="19">
        <f t="shared" ref="F300:I301" si="138">F301</f>
        <v>0</v>
      </c>
      <c r="G300" s="20">
        <f t="shared" si="138"/>
        <v>0</v>
      </c>
      <c r="H300" s="20">
        <f t="shared" si="138"/>
        <v>0</v>
      </c>
      <c r="I300" s="20">
        <f t="shared" si="138"/>
        <v>0</v>
      </c>
    </row>
    <row r="301" spans="1:9" ht="42" hidden="1" customHeight="1" x14ac:dyDescent="0.2">
      <c r="A301" s="30" t="s">
        <v>16</v>
      </c>
      <c r="B301" s="18" t="s">
        <v>1</v>
      </c>
      <c r="C301" s="18" t="s">
        <v>123</v>
      </c>
      <c r="D301" s="18" t="s">
        <v>614</v>
      </c>
      <c r="E301" s="18" t="s">
        <v>17</v>
      </c>
      <c r="F301" s="19">
        <f t="shared" si="138"/>
        <v>0</v>
      </c>
      <c r="G301" s="20">
        <f t="shared" si="138"/>
        <v>0</v>
      </c>
      <c r="H301" s="20">
        <f t="shared" si="138"/>
        <v>0</v>
      </c>
      <c r="I301" s="20">
        <f t="shared" si="138"/>
        <v>0</v>
      </c>
    </row>
    <row r="302" spans="1:9" ht="26.25" hidden="1" customHeight="1" x14ac:dyDescent="0.2">
      <c r="A302" s="30" t="s">
        <v>18</v>
      </c>
      <c r="B302" s="18" t="s">
        <v>1</v>
      </c>
      <c r="C302" s="18" t="s">
        <v>123</v>
      </c>
      <c r="D302" s="18" t="s">
        <v>614</v>
      </c>
      <c r="E302" s="18" t="s">
        <v>19</v>
      </c>
      <c r="F302" s="19"/>
      <c r="G302" s="20">
        <v>0</v>
      </c>
      <c r="H302" s="20">
        <v>0</v>
      </c>
      <c r="I302" s="20">
        <v>0</v>
      </c>
    </row>
    <row r="303" spans="1:9" ht="0.75" hidden="1" customHeight="1" x14ac:dyDescent="0.2">
      <c r="A303" s="30" t="s">
        <v>125</v>
      </c>
      <c r="B303" s="18" t="s">
        <v>1</v>
      </c>
      <c r="C303" s="18" t="s">
        <v>123</v>
      </c>
      <c r="D303" s="18" t="s">
        <v>126</v>
      </c>
      <c r="E303" s="18" t="s">
        <v>4</v>
      </c>
      <c r="F303" s="19">
        <f t="shared" ref="F303:I304" si="139">F304</f>
        <v>0</v>
      </c>
      <c r="G303" s="20">
        <f t="shared" si="139"/>
        <v>0</v>
      </c>
      <c r="H303" s="20">
        <f t="shared" si="139"/>
        <v>0</v>
      </c>
      <c r="I303" s="20">
        <f t="shared" si="139"/>
        <v>0</v>
      </c>
    </row>
    <row r="304" spans="1:9" ht="17.25" hidden="1" customHeight="1" x14ac:dyDescent="0.2">
      <c r="A304" s="30" t="s">
        <v>16</v>
      </c>
      <c r="B304" s="18" t="s">
        <v>1</v>
      </c>
      <c r="C304" s="18" t="s">
        <v>123</v>
      </c>
      <c r="D304" s="18" t="s">
        <v>126</v>
      </c>
      <c r="E304" s="18" t="s">
        <v>17</v>
      </c>
      <c r="F304" s="19">
        <f t="shared" si="139"/>
        <v>0</v>
      </c>
      <c r="G304" s="20">
        <f t="shared" si="139"/>
        <v>0</v>
      </c>
      <c r="H304" s="20">
        <f t="shared" si="139"/>
        <v>0</v>
      </c>
      <c r="I304" s="20">
        <f t="shared" si="139"/>
        <v>0</v>
      </c>
    </row>
    <row r="305" spans="1:9" ht="27.75" hidden="1" customHeight="1" x14ac:dyDescent="0.2">
      <c r="A305" s="30" t="s">
        <v>18</v>
      </c>
      <c r="B305" s="18" t="s">
        <v>1</v>
      </c>
      <c r="C305" s="18" t="s">
        <v>123</v>
      </c>
      <c r="D305" s="18" t="s">
        <v>126</v>
      </c>
      <c r="E305" s="18" t="s">
        <v>19</v>
      </c>
      <c r="F305" s="19"/>
      <c r="G305" s="20"/>
      <c r="H305" s="20"/>
      <c r="I305" s="20"/>
    </row>
    <row r="306" spans="1:9" ht="41.25" customHeight="1" x14ac:dyDescent="0.2">
      <c r="A306" s="30" t="s">
        <v>615</v>
      </c>
      <c r="B306" s="18" t="s">
        <v>1</v>
      </c>
      <c r="C306" s="18" t="s">
        <v>123</v>
      </c>
      <c r="D306" s="18" t="s">
        <v>616</v>
      </c>
      <c r="E306" s="18" t="s">
        <v>4</v>
      </c>
      <c r="F306" s="19">
        <f t="shared" ref="F306:I308" si="140">F307</f>
        <v>190000</v>
      </c>
      <c r="G306" s="20">
        <f t="shared" si="140"/>
        <v>190000</v>
      </c>
      <c r="H306" s="20">
        <f t="shared" si="140"/>
        <v>190000</v>
      </c>
      <c r="I306" s="20">
        <f t="shared" si="140"/>
        <v>190000</v>
      </c>
    </row>
    <row r="307" spans="1:9" ht="25.5" x14ac:dyDescent="0.2">
      <c r="A307" s="30" t="s">
        <v>127</v>
      </c>
      <c r="B307" s="18" t="s">
        <v>1</v>
      </c>
      <c r="C307" s="18" t="s">
        <v>123</v>
      </c>
      <c r="D307" s="18" t="s">
        <v>617</v>
      </c>
      <c r="E307" s="18" t="s">
        <v>4</v>
      </c>
      <c r="F307" s="19">
        <f t="shared" si="140"/>
        <v>190000</v>
      </c>
      <c r="G307" s="20">
        <f t="shared" si="140"/>
        <v>190000</v>
      </c>
      <c r="H307" s="20">
        <f t="shared" si="140"/>
        <v>190000</v>
      </c>
      <c r="I307" s="20">
        <f t="shared" si="140"/>
        <v>190000</v>
      </c>
    </row>
    <row r="308" spans="1:9" ht="38.25" x14ac:dyDescent="0.2">
      <c r="A308" s="30" t="s">
        <v>16</v>
      </c>
      <c r="B308" s="18" t="s">
        <v>1</v>
      </c>
      <c r="C308" s="18" t="s">
        <v>123</v>
      </c>
      <c r="D308" s="18" t="s">
        <v>617</v>
      </c>
      <c r="E308" s="18" t="s">
        <v>17</v>
      </c>
      <c r="F308" s="19">
        <f t="shared" si="140"/>
        <v>190000</v>
      </c>
      <c r="G308" s="20">
        <f t="shared" si="140"/>
        <v>190000</v>
      </c>
      <c r="H308" s="20">
        <f t="shared" si="140"/>
        <v>190000</v>
      </c>
      <c r="I308" s="20">
        <f t="shared" si="140"/>
        <v>190000</v>
      </c>
    </row>
    <row r="309" spans="1:9" ht="38.25" x14ac:dyDescent="0.2">
      <c r="A309" s="30" t="s">
        <v>18</v>
      </c>
      <c r="B309" s="18" t="s">
        <v>1</v>
      </c>
      <c r="C309" s="18" t="s">
        <v>123</v>
      </c>
      <c r="D309" s="18" t="s">
        <v>617</v>
      </c>
      <c r="E309" s="18" t="s">
        <v>19</v>
      </c>
      <c r="F309" s="19">
        <v>190000</v>
      </c>
      <c r="G309" s="20">
        <v>190000</v>
      </c>
      <c r="H309" s="20">
        <v>190000</v>
      </c>
      <c r="I309" s="20">
        <v>190000</v>
      </c>
    </row>
    <row r="310" spans="1:9" ht="51" x14ac:dyDescent="0.2">
      <c r="A310" s="30" t="s">
        <v>128</v>
      </c>
      <c r="B310" s="18" t="s">
        <v>1</v>
      </c>
      <c r="C310" s="18" t="s">
        <v>123</v>
      </c>
      <c r="D310" s="18" t="s">
        <v>618</v>
      </c>
      <c r="E310" s="18" t="s">
        <v>4</v>
      </c>
      <c r="F310" s="19">
        <f>F312</f>
        <v>400000</v>
      </c>
      <c r="G310" s="20">
        <f>G312</f>
        <v>400000</v>
      </c>
      <c r="H310" s="20">
        <f t="shared" ref="H310:I310" si="141">H312</f>
        <v>6640000</v>
      </c>
      <c r="I310" s="20">
        <f t="shared" si="141"/>
        <v>4618222.22</v>
      </c>
    </row>
    <row r="311" spans="1:9" x14ac:dyDescent="0.2">
      <c r="A311" s="30" t="s">
        <v>532</v>
      </c>
      <c r="B311" s="18" t="s">
        <v>1</v>
      </c>
      <c r="C311" s="18" t="s">
        <v>123</v>
      </c>
      <c r="D311" s="18" t="s">
        <v>620</v>
      </c>
      <c r="E311" s="18" t="s">
        <v>4</v>
      </c>
      <c r="F311" s="19"/>
      <c r="G311" s="20">
        <f>G312</f>
        <v>400000</v>
      </c>
      <c r="H311" s="20">
        <f t="shared" ref="H311:I311" si="142">H312</f>
        <v>6640000</v>
      </c>
      <c r="I311" s="20">
        <f t="shared" si="142"/>
        <v>4618222.22</v>
      </c>
    </row>
    <row r="312" spans="1:9" ht="39.75" customHeight="1" x14ac:dyDescent="0.2">
      <c r="A312" s="30" t="s">
        <v>619</v>
      </c>
      <c r="B312" s="18" t="s">
        <v>1</v>
      </c>
      <c r="C312" s="18" t="s">
        <v>123</v>
      </c>
      <c r="D312" s="18" t="s">
        <v>621</v>
      </c>
      <c r="E312" s="18" t="s">
        <v>4</v>
      </c>
      <c r="F312" s="19">
        <f>F316+F313+F322+F325</f>
        <v>400000</v>
      </c>
      <c r="G312" s="20">
        <f>G316+G313+G322+G325+G319</f>
        <v>400000</v>
      </c>
      <c r="H312" s="20">
        <f t="shared" ref="H312:I312" si="143">H316+H313+H322+H325+H319</f>
        <v>6640000</v>
      </c>
      <c r="I312" s="20">
        <f t="shared" si="143"/>
        <v>4618222.22</v>
      </c>
    </row>
    <row r="313" spans="1:9" ht="0.75" hidden="1" customHeight="1" x14ac:dyDescent="0.2">
      <c r="A313" s="30" t="s">
        <v>129</v>
      </c>
      <c r="B313" s="18" t="s">
        <v>1</v>
      </c>
      <c r="C313" s="18" t="s">
        <v>123</v>
      </c>
      <c r="D313" s="18" t="s">
        <v>130</v>
      </c>
      <c r="E313" s="18" t="s">
        <v>4</v>
      </c>
      <c r="F313" s="19">
        <f t="shared" ref="F313:I314" si="144">F314</f>
        <v>0</v>
      </c>
      <c r="G313" s="20">
        <f t="shared" si="144"/>
        <v>0</v>
      </c>
      <c r="H313" s="20">
        <f t="shared" si="144"/>
        <v>0</v>
      </c>
      <c r="I313" s="20">
        <f t="shared" si="144"/>
        <v>0</v>
      </c>
    </row>
    <row r="314" spans="1:9" ht="38.25" hidden="1" x14ac:dyDescent="0.2">
      <c r="A314" s="30" t="s">
        <v>16</v>
      </c>
      <c r="B314" s="18" t="s">
        <v>1</v>
      </c>
      <c r="C314" s="18" t="s">
        <v>123</v>
      </c>
      <c r="D314" s="18" t="s">
        <v>130</v>
      </c>
      <c r="E314" s="18" t="s">
        <v>17</v>
      </c>
      <c r="F314" s="19">
        <f t="shared" si="144"/>
        <v>0</v>
      </c>
      <c r="G314" s="20">
        <f t="shared" si="144"/>
        <v>0</v>
      </c>
      <c r="H314" s="20">
        <f t="shared" si="144"/>
        <v>0</v>
      </c>
      <c r="I314" s="20">
        <f t="shared" si="144"/>
        <v>0</v>
      </c>
    </row>
    <row r="315" spans="1:9" ht="38.25" hidden="1" x14ac:dyDescent="0.2">
      <c r="A315" s="30" t="s">
        <v>18</v>
      </c>
      <c r="B315" s="18" t="s">
        <v>1</v>
      </c>
      <c r="C315" s="18" t="s">
        <v>123</v>
      </c>
      <c r="D315" s="18" t="s">
        <v>130</v>
      </c>
      <c r="E315" s="18" t="s">
        <v>19</v>
      </c>
      <c r="F315" s="19"/>
      <c r="G315" s="20"/>
      <c r="H315" s="20"/>
      <c r="I315" s="20"/>
    </row>
    <row r="316" spans="1:9" hidden="1" x14ac:dyDescent="0.2">
      <c r="A316" s="27" t="s">
        <v>481</v>
      </c>
      <c r="B316" s="18" t="s">
        <v>1</v>
      </c>
      <c r="C316" s="18" t="s">
        <v>123</v>
      </c>
      <c r="D316" s="18">
        <v>2100100970</v>
      </c>
      <c r="E316" s="18" t="s">
        <v>4</v>
      </c>
      <c r="F316" s="19">
        <f t="shared" ref="F316:I317" si="145">F317</f>
        <v>0</v>
      </c>
      <c r="G316" s="20">
        <f t="shared" si="145"/>
        <v>0</v>
      </c>
      <c r="H316" s="20">
        <f t="shared" si="145"/>
        <v>0</v>
      </c>
      <c r="I316" s="20">
        <f t="shared" si="145"/>
        <v>0</v>
      </c>
    </row>
    <row r="317" spans="1:9" ht="38.25" hidden="1" x14ac:dyDescent="0.2">
      <c r="A317" s="30" t="s">
        <v>16</v>
      </c>
      <c r="B317" s="18" t="s">
        <v>1</v>
      </c>
      <c r="C317" s="18" t="s">
        <v>123</v>
      </c>
      <c r="D317" s="18">
        <v>2100100970</v>
      </c>
      <c r="E317" s="18" t="s">
        <v>17</v>
      </c>
      <c r="F317" s="19">
        <f t="shared" si="145"/>
        <v>0</v>
      </c>
      <c r="G317" s="20">
        <f t="shared" si="145"/>
        <v>0</v>
      </c>
      <c r="H317" s="20">
        <f t="shared" si="145"/>
        <v>0</v>
      </c>
      <c r="I317" s="20">
        <f t="shared" si="145"/>
        <v>0</v>
      </c>
    </row>
    <row r="318" spans="1:9" ht="23.25" hidden="1" customHeight="1" x14ac:dyDescent="0.2">
      <c r="A318" s="30" t="s">
        <v>18</v>
      </c>
      <c r="B318" s="18" t="s">
        <v>1</v>
      </c>
      <c r="C318" s="18" t="s">
        <v>123</v>
      </c>
      <c r="D318" s="18">
        <v>2100100970</v>
      </c>
      <c r="E318" s="18" t="s">
        <v>19</v>
      </c>
      <c r="F318" s="19"/>
      <c r="G318" s="20"/>
      <c r="H318" s="20"/>
      <c r="I318" s="20"/>
    </row>
    <row r="319" spans="1:9" ht="51" hidden="1" x14ac:dyDescent="0.2">
      <c r="A319" s="27" t="s">
        <v>841</v>
      </c>
      <c r="B319" s="18" t="s">
        <v>1</v>
      </c>
      <c r="C319" s="18" t="s">
        <v>123</v>
      </c>
      <c r="D319" s="26" t="s">
        <v>842</v>
      </c>
      <c r="E319" s="26" t="s">
        <v>4</v>
      </c>
      <c r="F319" s="19"/>
      <c r="G319" s="20">
        <f>G320</f>
        <v>0</v>
      </c>
      <c r="H319" s="20">
        <f t="shared" ref="H319:I320" si="146">H320</f>
        <v>6240000</v>
      </c>
      <c r="I319" s="20">
        <f t="shared" si="146"/>
        <v>4218222.22</v>
      </c>
    </row>
    <row r="320" spans="1:9" ht="38.25" hidden="1" x14ac:dyDescent="0.2">
      <c r="A320" s="30" t="s">
        <v>16</v>
      </c>
      <c r="B320" s="18" t="s">
        <v>1</v>
      </c>
      <c r="C320" s="18" t="s">
        <v>123</v>
      </c>
      <c r="D320" s="26" t="s">
        <v>842</v>
      </c>
      <c r="E320" s="18" t="s">
        <v>17</v>
      </c>
      <c r="F320" s="19"/>
      <c r="G320" s="20">
        <f>G321</f>
        <v>0</v>
      </c>
      <c r="H320" s="20">
        <f t="shared" si="146"/>
        <v>6240000</v>
      </c>
      <c r="I320" s="20">
        <f t="shared" si="146"/>
        <v>4218222.22</v>
      </c>
    </row>
    <row r="321" spans="1:9" ht="38.25" hidden="1" x14ac:dyDescent="0.2">
      <c r="A321" s="30" t="s">
        <v>18</v>
      </c>
      <c r="B321" s="18" t="s">
        <v>1</v>
      </c>
      <c r="C321" s="18" t="s">
        <v>123</v>
      </c>
      <c r="D321" s="26" t="s">
        <v>842</v>
      </c>
      <c r="E321" s="18" t="s">
        <v>19</v>
      </c>
      <c r="F321" s="19"/>
      <c r="G321" s="20">
        <v>0</v>
      </c>
      <c r="H321" s="20">
        <v>6240000</v>
      </c>
      <c r="I321" s="20">
        <v>4218222.22</v>
      </c>
    </row>
    <row r="322" spans="1:9" ht="38.25" x14ac:dyDescent="0.2">
      <c r="A322" s="30" t="s">
        <v>131</v>
      </c>
      <c r="B322" s="18" t="s">
        <v>1</v>
      </c>
      <c r="C322" s="18" t="s">
        <v>123</v>
      </c>
      <c r="D322" s="18" t="s">
        <v>622</v>
      </c>
      <c r="E322" s="18" t="s">
        <v>4</v>
      </c>
      <c r="F322" s="19">
        <f t="shared" ref="F322:I323" si="147">F323</f>
        <v>150000</v>
      </c>
      <c r="G322" s="20">
        <f t="shared" si="147"/>
        <v>150000</v>
      </c>
      <c r="H322" s="20">
        <f t="shared" si="147"/>
        <v>400000</v>
      </c>
      <c r="I322" s="20">
        <f t="shared" si="147"/>
        <v>400000</v>
      </c>
    </row>
    <row r="323" spans="1:9" ht="38.25" x14ac:dyDescent="0.2">
      <c r="A323" s="30" t="s">
        <v>16</v>
      </c>
      <c r="B323" s="18" t="s">
        <v>1</v>
      </c>
      <c r="C323" s="18" t="s">
        <v>123</v>
      </c>
      <c r="D323" s="18" t="s">
        <v>622</v>
      </c>
      <c r="E323" s="18" t="s">
        <v>17</v>
      </c>
      <c r="F323" s="19">
        <f t="shared" si="147"/>
        <v>150000</v>
      </c>
      <c r="G323" s="20">
        <f t="shared" si="147"/>
        <v>150000</v>
      </c>
      <c r="H323" s="20">
        <f t="shared" si="147"/>
        <v>400000</v>
      </c>
      <c r="I323" s="20">
        <f t="shared" si="147"/>
        <v>400000</v>
      </c>
    </row>
    <row r="324" spans="1:9" ht="38.25" x14ac:dyDescent="0.2">
      <c r="A324" s="30" t="s">
        <v>18</v>
      </c>
      <c r="B324" s="18" t="s">
        <v>1</v>
      </c>
      <c r="C324" s="18" t="s">
        <v>123</v>
      </c>
      <c r="D324" s="18" t="s">
        <v>622</v>
      </c>
      <c r="E324" s="18" t="s">
        <v>19</v>
      </c>
      <c r="F324" s="19">
        <v>150000</v>
      </c>
      <c r="G324" s="20">
        <v>150000</v>
      </c>
      <c r="H324" s="20">
        <v>400000</v>
      </c>
      <c r="I324" s="20">
        <v>400000</v>
      </c>
    </row>
    <row r="325" spans="1:9" ht="63.75" x14ac:dyDescent="0.2">
      <c r="A325" s="30" t="s">
        <v>132</v>
      </c>
      <c r="B325" s="18" t="s">
        <v>1</v>
      </c>
      <c r="C325" s="18" t="s">
        <v>123</v>
      </c>
      <c r="D325" s="18" t="s">
        <v>623</v>
      </c>
      <c r="E325" s="18" t="s">
        <v>4</v>
      </c>
      <c r="F325" s="19">
        <f t="shared" ref="F325:I326" si="148">F326</f>
        <v>250000</v>
      </c>
      <c r="G325" s="20">
        <f t="shared" si="148"/>
        <v>250000</v>
      </c>
      <c r="H325" s="20">
        <f t="shared" si="148"/>
        <v>0</v>
      </c>
      <c r="I325" s="20">
        <f t="shared" si="148"/>
        <v>0</v>
      </c>
    </row>
    <row r="326" spans="1:9" x14ac:dyDescent="0.2">
      <c r="A326" s="30" t="s">
        <v>59</v>
      </c>
      <c r="B326" s="18" t="s">
        <v>1</v>
      </c>
      <c r="C326" s="18" t="s">
        <v>123</v>
      </c>
      <c r="D326" s="18" t="s">
        <v>623</v>
      </c>
      <c r="E326" s="18" t="s">
        <v>60</v>
      </c>
      <c r="F326" s="19">
        <f t="shared" si="148"/>
        <v>250000</v>
      </c>
      <c r="G326" s="20">
        <f t="shared" si="148"/>
        <v>250000</v>
      </c>
      <c r="H326" s="20">
        <f t="shared" si="148"/>
        <v>0</v>
      </c>
      <c r="I326" s="20">
        <f t="shared" si="148"/>
        <v>0</v>
      </c>
    </row>
    <row r="327" spans="1:9" ht="18" customHeight="1" x14ac:dyDescent="0.2">
      <c r="A327" s="30" t="s">
        <v>61</v>
      </c>
      <c r="B327" s="18" t="s">
        <v>1</v>
      </c>
      <c r="C327" s="18" t="s">
        <v>123</v>
      </c>
      <c r="D327" s="18" t="s">
        <v>623</v>
      </c>
      <c r="E327" s="18" t="s">
        <v>62</v>
      </c>
      <c r="F327" s="19">
        <v>250000</v>
      </c>
      <c r="G327" s="20">
        <v>250000</v>
      </c>
      <c r="H327" s="20">
        <v>0</v>
      </c>
      <c r="I327" s="20">
        <v>0</v>
      </c>
    </row>
    <row r="328" spans="1:9" ht="63.75" x14ac:dyDescent="0.2">
      <c r="A328" s="30" t="s">
        <v>133</v>
      </c>
      <c r="B328" s="18" t="s">
        <v>1</v>
      </c>
      <c r="C328" s="18" t="s">
        <v>123</v>
      </c>
      <c r="D328" s="18" t="s">
        <v>624</v>
      </c>
      <c r="E328" s="18" t="s">
        <v>4</v>
      </c>
      <c r="F328" s="19">
        <f>F330</f>
        <v>2758096.1</v>
      </c>
      <c r="G328" s="20">
        <f>G330</f>
        <v>2202086.3199999998</v>
      </c>
      <c r="H328" s="20">
        <f t="shared" ref="H328:I328" si="149">H330</f>
        <v>2236136.4699999997</v>
      </c>
      <c r="I328" s="20">
        <f t="shared" si="149"/>
        <v>2236138.35</v>
      </c>
    </row>
    <row r="329" spans="1:9" x14ac:dyDescent="0.2">
      <c r="A329" s="30" t="s">
        <v>532</v>
      </c>
      <c r="B329" s="18" t="s">
        <v>1</v>
      </c>
      <c r="C329" s="18" t="s">
        <v>123</v>
      </c>
      <c r="D329" s="18" t="s">
        <v>625</v>
      </c>
      <c r="E329" s="18" t="s">
        <v>4</v>
      </c>
      <c r="F329" s="19"/>
      <c r="G329" s="20">
        <f>G330</f>
        <v>2202086.3199999998</v>
      </c>
      <c r="H329" s="20">
        <f t="shared" ref="H329:I329" si="150">H330</f>
        <v>2236136.4699999997</v>
      </c>
      <c r="I329" s="20">
        <f t="shared" si="150"/>
        <v>2236138.35</v>
      </c>
    </row>
    <row r="330" spans="1:9" ht="38.25" x14ac:dyDescent="0.2">
      <c r="A330" s="30" t="s">
        <v>626</v>
      </c>
      <c r="B330" s="18" t="s">
        <v>1</v>
      </c>
      <c r="C330" s="18" t="s">
        <v>123</v>
      </c>
      <c r="D330" s="18" t="s">
        <v>627</v>
      </c>
      <c r="E330" s="18" t="s">
        <v>4</v>
      </c>
      <c r="F330" s="19">
        <f>F334+F331</f>
        <v>2758096.1</v>
      </c>
      <c r="G330" s="20">
        <f>G334+G331</f>
        <v>2202086.3199999998</v>
      </c>
      <c r="H330" s="20">
        <f t="shared" ref="H330:I330" si="151">H334+H331</f>
        <v>2236136.4699999997</v>
      </c>
      <c r="I330" s="20">
        <f t="shared" si="151"/>
        <v>2236138.35</v>
      </c>
    </row>
    <row r="331" spans="1:9" ht="43.5" customHeight="1" x14ac:dyDescent="0.2">
      <c r="A331" s="30" t="s">
        <v>482</v>
      </c>
      <c r="B331" s="18" t="s">
        <v>1</v>
      </c>
      <c r="C331" s="18" t="s">
        <v>123</v>
      </c>
      <c r="D331" s="18" t="s">
        <v>843</v>
      </c>
      <c r="E331" s="18" t="s">
        <v>4</v>
      </c>
      <c r="F331" s="19">
        <f t="shared" ref="F331:I332" si="152">F332</f>
        <v>0</v>
      </c>
      <c r="G331" s="20">
        <f t="shared" si="152"/>
        <v>348664.11</v>
      </c>
      <c r="H331" s="20">
        <f t="shared" si="152"/>
        <v>359493.83</v>
      </c>
      <c r="I331" s="20">
        <f t="shared" si="152"/>
        <v>359495.71</v>
      </c>
    </row>
    <row r="332" spans="1:9" ht="40.5" customHeight="1" x14ac:dyDescent="0.2">
      <c r="A332" s="30" t="s">
        <v>16</v>
      </c>
      <c r="B332" s="18" t="s">
        <v>1</v>
      </c>
      <c r="C332" s="18" t="s">
        <v>123</v>
      </c>
      <c r="D332" s="18" t="s">
        <v>843</v>
      </c>
      <c r="E332" s="18" t="s">
        <v>17</v>
      </c>
      <c r="F332" s="19">
        <f t="shared" si="152"/>
        <v>0</v>
      </c>
      <c r="G332" s="20">
        <f t="shared" si="152"/>
        <v>348664.11</v>
      </c>
      <c r="H332" s="20">
        <f t="shared" si="152"/>
        <v>359493.83</v>
      </c>
      <c r="I332" s="20">
        <f t="shared" si="152"/>
        <v>359495.71</v>
      </c>
    </row>
    <row r="333" spans="1:9" ht="45" customHeight="1" x14ac:dyDescent="0.2">
      <c r="A333" s="30" t="s">
        <v>18</v>
      </c>
      <c r="B333" s="18" t="s">
        <v>1</v>
      </c>
      <c r="C333" s="18" t="s">
        <v>123</v>
      </c>
      <c r="D333" s="18" t="s">
        <v>843</v>
      </c>
      <c r="E333" s="18" t="s">
        <v>19</v>
      </c>
      <c r="F333" s="19"/>
      <c r="G333" s="20">
        <v>348664.11</v>
      </c>
      <c r="H333" s="20">
        <v>359493.83</v>
      </c>
      <c r="I333" s="20">
        <v>359495.71</v>
      </c>
    </row>
    <row r="334" spans="1:9" ht="46.5" customHeight="1" x14ac:dyDescent="0.2">
      <c r="A334" s="31" t="s">
        <v>944</v>
      </c>
      <c r="B334" s="18" t="s">
        <v>1</v>
      </c>
      <c r="C334" s="18" t="s">
        <v>123</v>
      </c>
      <c r="D334" s="18" t="s">
        <v>628</v>
      </c>
      <c r="E334" s="18" t="s">
        <v>4</v>
      </c>
      <c r="F334" s="19">
        <f t="shared" ref="F334:I335" si="153">F335</f>
        <v>2758096.1</v>
      </c>
      <c r="G334" s="20">
        <f t="shared" si="153"/>
        <v>1853422.21</v>
      </c>
      <c r="H334" s="20">
        <f t="shared" si="153"/>
        <v>1876642.64</v>
      </c>
      <c r="I334" s="20">
        <f t="shared" si="153"/>
        <v>1876642.64</v>
      </c>
    </row>
    <row r="335" spans="1:9" x14ac:dyDescent="0.2">
      <c r="A335" s="30" t="s">
        <v>20</v>
      </c>
      <c r="B335" s="18" t="s">
        <v>1</v>
      </c>
      <c r="C335" s="18" t="s">
        <v>123</v>
      </c>
      <c r="D335" s="18" t="s">
        <v>628</v>
      </c>
      <c r="E335" s="18" t="s">
        <v>21</v>
      </c>
      <c r="F335" s="19">
        <f t="shared" si="153"/>
        <v>2758096.1</v>
      </c>
      <c r="G335" s="20">
        <f t="shared" si="153"/>
        <v>1853422.21</v>
      </c>
      <c r="H335" s="20">
        <f t="shared" si="153"/>
        <v>1876642.64</v>
      </c>
      <c r="I335" s="20">
        <f t="shared" si="153"/>
        <v>1876642.64</v>
      </c>
    </row>
    <row r="336" spans="1:9" ht="51" x14ac:dyDescent="0.2">
      <c r="A336" s="30" t="s">
        <v>101</v>
      </c>
      <c r="B336" s="18" t="s">
        <v>1</v>
      </c>
      <c r="C336" s="18" t="s">
        <v>123</v>
      </c>
      <c r="D336" s="18" t="s">
        <v>628</v>
      </c>
      <c r="E336" s="18" t="s">
        <v>102</v>
      </c>
      <c r="F336" s="19">
        <v>2758096.1</v>
      </c>
      <c r="G336" s="20">
        <v>1853422.21</v>
      </c>
      <c r="H336" s="20">
        <v>1876642.64</v>
      </c>
      <c r="I336" s="20">
        <v>1876642.64</v>
      </c>
    </row>
    <row r="337" spans="1:9" ht="25.5" x14ac:dyDescent="0.2">
      <c r="A337" s="30" t="s">
        <v>38</v>
      </c>
      <c r="B337" s="18" t="s">
        <v>1</v>
      </c>
      <c r="C337" s="18" t="s">
        <v>123</v>
      </c>
      <c r="D337" s="18" t="s">
        <v>539</v>
      </c>
      <c r="E337" s="18" t="s">
        <v>4</v>
      </c>
      <c r="F337" s="19" t="e">
        <f>#REF!</f>
        <v>#REF!</v>
      </c>
      <c r="G337" s="20">
        <f>G338</f>
        <v>73970</v>
      </c>
      <c r="H337" s="20">
        <f t="shared" ref="H337:I337" si="154">H338</f>
        <v>73970</v>
      </c>
      <c r="I337" s="20">
        <f t="shared" si="154"/>
        <v>73970</v>
      </c>
    </row>
    <row r="338" spans="1:9" ht="51" x14ac:dyDescent="0.2">
      <c r="A338" s="30" t="s">
        <v>134</v>
      </c>
      <c r="B338" s="18" t="s">
        <v>1</v>
      </c>
      <c r="C338" s="18" t="s">
        <v>123</v>
      </c>
      <c r="D338" s="18" t="s">
        <v>629</v>
      </c>
      <c r="E338" s="18" t="s">
        <v>4</v>
      </c>
      <c r="F338" s="19">
        <f t="shared" ref="F338:I339" si="155">F339</f>
        <v>64147</v>
      </c>
      <c r="G338" s="20">
        <f t="shared" si="155"/>
        <v>73970</v>
      </c>
      <c r="H338" s="20">
        <f t="shared" si="155"/>
        <v>73970</v>
      </c>
      <c r="I338" s="20">
        <f t="shared" si="155"/>
        <v>73970</v>
      </c>
    </row>
    <row r="339" spans="1:9" ht="38.25" x14ac:dyDescent="0.2">
      <c r="A339" s="30" t="s">
        <v>16</v>
      </c>
      <c r="B339" s="18" t="s">
        <v>1</v>
      </c>
      <c r="C339" s="18" t="s">
        <v>123</v>
      </c>
      <c r="D339" s="18" t="s">
        <v>629</v>
      </c>
      <c r="E339" s="18" t="s">
        <v>17</v>
      </c>
      <c r="F339" s="19">
        <f t="shared" si="155"/>
        <v>64147</v>
      </c>
      <c r="G339" s="20">
        <f t="shared" si="155"/>
        <v>73970</v>
      </c>
      <c r="H339" s="20">
        <f t="shared" si="155"/>
        <v>73970</v>
      </c>
      <c r="I339" s="20">
        <f t="shared" si="155"/>
        <v>73970</v>
      </c>
    </row>
    <row r="340" spans="1:9" ht="42.75" customHeight="1" x14ac:dyDescent="0.2">
      <c r="A340" s="30" t="s">
        <v>18</v>
      </c>
      <c r="B340" s="18" t="s">
        <v>1</v>
      </c>
      <c r="C340" s="18" t="s">
        <v>123</v>
      </c>
      <c r="D340" s="18" t="s">
        <v>629</v>
      </c>
      <c r="E340" s="18" t="s">
        <v>19</v>
      </c>
      <c r="F340" s="19">
        <v>64147</v>
      </c>
      <c r="G340" s="20">
        <v>73970</v>
      </c>
      <c r="H340" s="20">
        <v>73970</v>
      </c>
      <c r="I340" s="20">
        <v>73970</v>
      </c>
    </row>
    <row r="341" spans="1:9" ht="30" hidden="1" customHeight="1" x14ac:dyDescent="0.2">
      <c r="A341" s="30" t="s">
        <v>420</v>
      </c>
      <c r="B341" s="21" t="s">
        <v>1</v>
      </c>
      <c r="C341" s="21" t="s">
        <v>123</v>
      </c>
      <c r="D341" s="18">
        <v>8880054690</v>
      </c>
      <c r="E341" s="18"/>
      <c r="F341" s="19">
        <f t="shared" ref="F341:I342" si="156">F342</f>
        <v>0</v>
      </c>
      <c r="G341" s="20">
        <f t="shared" si="156"/>
        <v>0</v>
      </c>
      <c r="H341" s="20">
        <f t="shared" si="156"/>
        <v>0</v>
      </c>
      <c r="I341" s="20">
        <f t="shared" si="156"/>
        <v>0</v>
      </c>
    </row>
    <row r="342" spans="1:9" ht="38.25" hidden="1" x14ac:dyDescent="0.2">
      <c r="A342" s="30" t="s">
        <v>16</v>
      </c>
      <c r="B342" s="21" t="s">
        <v>1</v>
      </c>
      <c r="C342" s="21" t="s">
        <v>123</v>
      </c>
      <c r="D342" s="18">
        <v>8880054690</v>
      </c>
      <c r="E342" s="18" t="s">
        <v>17</v>
      </c>
      <c r="F342" s="19">
        <f t="shared" si="156"/>
        <v>0</v>
      </c>
      <c r="G342" s="20">
        <f t="shared" si="156"/>
        <v>0</v>
      </c>
      <c r="H342" s="20">
        <f t="shared" si="156"/>
        <v>0</v>
      </c>
      <c r="I342" s="20">
        <f t="shared" si="156"/>
        <v>0</v>
      </c>
    </row>
    <row r="343" spans="1:9" ht="38.25" hidden="1" x14ac:dyDescent="0.2">
      <c r="A343" s="30" t="s">
        <v>18</v>
      </c>
      <c r="B343" s="18" t="s">
        <v>1</v>
      </c>
      <c r="C343" s="18" t="s">
        <v>123</v>
      </c>
      <c r="D343" s="18">
        <v>8880054690</v>
      </c>
      <c r="E343" s="18" t="s">
        <v>19</v>
      </c>
      <c r="F343" s="19"/>
      <c r="G343" s="20"/>
      <c r="H343" s="20"/>
      <c r="I343" s="20"/>
    </row>
    <row r="344" spans="1:9" x14ac:dyDescent="0.2">
      <c r="A344" s="30" t="s">
        <v>135</v>
      </c>
      <c r="B344" s="18" t="s">
        <v>1</v>
      </c>
      <c r="C344" s="18" t="s">
        <v>136</v>
      </c>
      <c r="D344" s="18" t="s">
        <v>564</v>
      </c>
      <c r="E344" s="18" t="s">
        <v>4</v>
      </c>
      <c r="F344" s="19">
        <f>F345+F352+F387</f>
        <v>19830534</v>
      </c>
      <c r="G344" s="20">
        <f>G345+G352+G387</f>
        <v>26869483</v>
      </c>
      <c r="H344" s="20">
        <f t="shared" ref="H344:I344" si="157">H345+H352+H387</f>
        <v>19369483</v>
      </c>
      <c r="I344" s="20">
        <f t="shared" si="157"/>
        <v>19369483</v>
      </c>
    </row>
    <row r="345" spans="1:9" x14ac:dyDescent="0.2">
      <c r="A345" s="30" t="s">
        <v>137</v>
      </c>
      <c r="B345" s="18" t="s">
        <v>1</v>
      </c>
      <c r="C345" s="18" t="s">
        <v>138</v>
      </c>
      <c r="D345" s="18" t="s">
        <v>564</v>
      </c>
      <c r="E345" s="18" t="s">
        <v>4</v>
      </c>
      <c r="F345" s="19">
        <f t="shared" ref="F345:I350" si="158">F346</f>
        <v>50000</v>
      </c>
      <c r="G345" s="20">
        <f t="shared" si="158"/>
        <v>50000</v>
      </c>
      <c r="H345" s="20">
        <f t="shared" si="158"/>
        <v>0</v>
      </c>
      <c r="I345" s="20">
        <f t="shared" si="158"/>
        <v>0</v>
      </c>
    </row>
    <row r="346" spans="1:9" ht="52.5" customHeight="1" x14ac:dyDescent="0.2">
      <c r="A346" s="30" t="s">
        <v>139</v>
      </c>
      <c r="B346" s="18" t="s">
        <v>1</v>
      </c>
      <c r="C346" s="18" t="s">
        <v>138</v>
      </c>
      <c r="D346" s="18" t="s">
        <v>576</v>
      </c>
      <c r="E346" s="18" t="s">
        <v>4</v>
      </c>
      <c r="F346" s="19">
        <f>F348</f>
        <v>50000</v>
      </c>
      <c r="G346" s="20">
        <f>G348</f>
        <v>50000</v>
      </c>
      <c r="H346" s="20">
        <f t="shared" ref="H346:I346" si="159">H348</f>
        <v>0</v>
      </c>
      <c r="I346" s="20">
        <f t="shared" si="159"/>
        <v>0</v>
      </c>
    </row>
    <row r="347" spans="1:9" x14ac:dyDescent="0.2">
      <c r="A347" s="30" t="s">
        <v>532</v>
      </c>
      <c r="B347" s="18" t="s">
        <v>1</v>
      </c>
      <c r="C347" s="18" t="s">
        <v>138</v>
      </c>
      <c r="D347" s="18" t="s">
        <v>579</v>
      </c>
      <c r="E347" s="18" t="s">
        <v>4</v>
      </c>
      <c r="F347" s="19"/>
      <c r="G347" s="20">
        <f>G348</f>
        <v>50000</v>
      </c>
      <c r="H347" s="20">
        <f t="shared" ref="H347:I347" si="160">H348</f>
        <v>0</v>
      </c>
      <c r="I347" s="20">
        <f t="shared" si="160"/>
        <v>0</v>
      </c>
    </row>
    <row r="348" spans="1:9" ht="25.5" x14ac:dyDescent="0.2">
      <c r="A348" s="30" t="s">
        <v>630</v>
      </c>
      <c r="B348" s="18" t="s">
        <v>1</v>
      </c>
      <c r="C348" s="18" t="s">
        <v>138</v>
      </c>
      <c r="D348" s="18" t="s">
        <v>577</v>
      </c>
      <c r="E348" s="18" t="s">
        <v>4</v>
      </c>
      <c r="F348" s="19">
        <f t="shared" si="158"/>
        <v>50000</v>
      </c>
      <c r="G348" s="20">
        <f t="shared" si="158"/>
        <v>50000</v>
      </c>
      <c r="H348" s="20">
        <f t="shared" si="158"/>
        <v>0</v>
      </c>
      <c r="I348" s="20">
        <f t="shared" si="158"/>
        <v>0</v>
      </c>
    </row>
    <row r="349" spans="1:9" ht="38.25" x14ac:dyDescent="0.2">
      <c r="A349" s="30" t="s">
        <v>142</v>
      </c>
      <c r="B349" s="18" t="s">
        <v>1</v>
      </c>
      <c r="C349" s="18" t="s">
        <v>138</v>
      </c>
      <c r="D349" s="18" t="s">
        <v>631</v>
      </c>
      <c r="E349" s="18" t="s">
        <v>4</v>
      </c>
      <c r="F349" s="19">
        <f t="shared" si="158"/>
        <v>50000</v>
      </c>
      <c r="G349" s="20">
        <f t="shared" si="158"/>
        <v>50000</v>
      </c>
      <c r="H349" s="20">
        <f t="shared" si="158"/>
        <v>0</v>
      </c>
      <c r="I349" s="20">
        <f t="shared" si="158"/>
        <v>0</v>
      </c>
    </row>
    <row r="350" spans="1:9" x14ac:dyDescent="0.2">
      <c r="A350" s="30" t="s">
        <v>59</v>
      </c>
      <c r="B350" s="18" t="s">
        <v>1</v>
      </c>
      <c r="C350" s="18" t="s">
        <v>138</v>
      </c>
      <c r="D350" s="18" t="s">
        <v>631</v>
      </c>
      <c r="E350" s="18" t="s">
        <v>60</v>
      </c>
      <c r="F350" s="19">
        <f t="shared" si="158"/>
        <v>50000</v>
      </c>
      <c r="G350" s="20">
        <f t="shared" si="158"/>
        <v>50000</v>
      </c>
      <c r="H350" s="20">
        <f t="shared" si="158"/>
        <v>0</v>
      </c>
      <c r="I350" s="20">
        <f t="shared" si="158"/>
        <v>0</v>
      </c>
    </row>
    <row r="351" spans="1:9" x14ac:dyDescent="0.2">
      <c r="A351" s="30" t="s">
        <v>61</v>
      </c>
      <c r="B351" s="18" t="s">
        <v>1</v>
      </c>
      <c r="C351" s="18" t="s">
        <v>138</v>
      </c>
      <c r="D351" s="18" t="s">
        <v>631</v>
      </c>
      <c r="E351" s="18" t="s">
        <v>62</v>
      </c>
      <c r="F351" s="19">
        <v>50000</v>
      </c>
      <c r="G351" s="20">
        <v>50000</v>
      </c>
      <c r="H351" s="20">
        <v>0</v>
      </c>
      <c r="I351" s="20">
        <v>0</v>
      </c>
    </row>
    <row r="352" spans="1:9" x14ac:dyDescent="0.2">
      <c r="A352" s="30" t="s">
        <v>143</v>
      </c>
      <c r="B352" s="18" t="s">
        <v>1</v>
      </c>
      <c r="C352" s="18" t="s">
        <v>144</v>
      </c>
      <c r="D352" s="18" t="s">
        <v>564</v>
      </c>
      <c r="E352" s="18" t="s">
        <v>4</v>
      </c>
      <c r="F352" s="19">
        <f>F353+F382</f>
        <v>10009934</v>
      </c>
      <c r="G352" s="20">
        <f>G353+G382</f>
        <v>10530483</v>
      </c>
      <c r="H352" s="20">
        <f t="shared" ref="H352:I352" si="161">H353+H382</f>
        <v>11369483</v>
      </c>
      <c r="I352" s="20">
        <f t="shared" si="161"/>
        <v>11369483</v>
      </c>
    </row>
    <row r="353" spans="1:9" ht="51" x14ac:dyDescent="0.2">
      <c r="A353" s="30" t="s">
        <v>139</v>
      </c>
      <c r="B353" s="18" t="s">
        <v>1</v>
      </c>
      <c r="C353" s="18" t="s">
        <v>144</v>
      </c>
      <c r="D353" s="18" t="s">
        <v>576</v>
      </c>
      <c r="E353" s="18" t="s">
        <v>4</v>
      </c>
      <c r="F353" s="19">
        <f>F355</f>
        <v>10009934</v>
      </c>
      <c r="G353" s="20">
        <f>G355</f>
        <v>10530483</v>
      </c>
      <c r="H353" s="20">
        <f t="shared" ref="H353:I353" si="162">H355</f>
        <v>11369483</v>
      </c>
      <c r="I353" s="20">
        <f t="shared" si="162"/>
        <v>11369483</v>
      </c>
    </row>
    <row r="354" spans="1:9" x14ac:dyDescent="0.2">
      <c r="A354" s="30" t="s">
        <v>532</v>
      </c>
      <c r="B354" s="18" t="s">
        <v>1</v>
      </c>
      <c r="C354" s="18" t="s">
        <v>144</v>
      </c>
      <c r="D354" s="18" t="s">
        <v>579</v>
      </c>
      <c r="E354" s="18" t="s">
        <v>4</v>
      </c>
      <c r="F354" s="19"/>
      <c r="G354" s="20">
        <f>G355</f>
        <v>10530483</v>
      </c>
      <c r="H354" s="20">
        <f t="shared" ref="H354:I354" si="163">H355</f>
        <v>11369483</v>
      </c>
      <c r="I354" s="20">
        <f t="shared" si="163"/>
        <v>11369483</v>
      </c>
    </row>
    <row r="355" spans="1:9" ht="27.75" customHeight="1" x14ac:dyDescent="0.2">
      <c r="A355" s="30" t="s">
        <v>630</v>
      </c>
      <c r="B355" s="18" t="s">
        <v>1</v>
      </c>
      <c r="C355" s="18" t="s">
        <v>144</v>
      </c>
      <c r="D355" s="18" t="s">
        <v>577</v>
      </c>
      <c r="E355" s="18" t="s">
        <v>4</v>
      </c>
      <c r="F355" s="19">
        <f>F356+F367+F370+F373+F376+F379+F361+F364</f>
        <v>10009934</v>
      </c>
      <c r="G355" s="20">
        <f>G356+G367+G370+G373+G376+G379+G361+G364</f>
        <v>10530483</v>
      </c>
      <c r="H355" s="20">
        <f t="shared" ref="H355:I355" si="164">H356+H367+H370+H373+H376+H379+H361+H364</f>
        <v>11369483</v>
      </c>
      <c r="I355" s="20">
        <f t="shared" si="164"/>
        <v>11369483</v>
      </c>
    </row>
    <row r="356" spans="1:9" ht="42" hidden="1" customHeight="1" x14ac:dyDescent="0.2">
      <c r="A356" s="30" t="s">
        <v>149</v>
      </c>
      <c r="B356" s="18" t="s">
        <v>1</v>
      </c>
      <c r="C356" s="18" t="s">
        <v>144</v>
      </c>
      <c r="D356" s="18" t="s">
        <v>844</v>
      </c>
      <c r="E356" s="18" t="s">
        <v>4</v>
      </c>
      <c r="F356" s="19">
        <f>F357+F359</f>
        <v>0</v>
      </c>
      <c r="G356" s="20">
        <f>G357+G359</f>
        <v>0</v>
      </c>
      <c r="H356" s="20">
        <f t="shared" ref="H356:I356" si="165">H357+H359</f>
        <v>11369483</v>
      </c>
      <c r="I356" s="20">
        <f t="shared" si="165"/>
        <v>11369483</v>
      </c>
    </row>
    <row r="357" spans="1:9" ht="29.25" hidden="1" customHeight="1" x14ac:dyDescent="0.2">
      <c r="A357" s="30" t="s">
        <v>16</v>
      </c>
      <c r="B357" s="18" t="s">
        <v>1</v>
      </c>
      <c r="C357" s="18" t="s">
        <v>144</v>
      </c>
      <c r="D357" s="18" t="s">
        <v>844</v>
      </c>
      <c r="E357" s="18" t="s">
        <v>17</v>
      </c>
      <c r="F357" s="19">
        <f>F358</f>
        <v>0</v>
      </c>
      <c r="G357" s="20">
        <f>G358</f>
        <v>0</v>
      </c>
      <c r="H357" s="20">
        <f t="shared" ref="H357:I357" si="166">H358</f>
        <v>11369483</v>
      </c>
      <c r="I357" s="20">
        <f t="shared" si="166"/>
        <v>11369483</v>
      </c>
    </row>
    <row r="358" spans="1:9" ht="28.5" hidden="1" customHeight="1" x14ac:dyDescent="0.2">
      <c r="A358" s="30" t="s">
        <v>18</v>
      </c>
      <c r="B358" s="18" t="s">
        <v>1</v>
      </c>
      <c r="C358" s="18" t="s">
        <v>144</v>
      </c>
      <c r="D358" s="18" t="s">
        <v>844</v>
      </c>
      <c r="E358" s="18" t="s">
        <v>19</v>
      </c>
      <c r="F358" s="19"/>
      <c r="G358" s="20">
        <v>0</v>
      </c>
      <c r="H358" s="20">
        <v>11369483</v>
      </c>
      <c r="I358" s="20">
        <v>11369483</v>
      </c>
    </row>
    <row r="359" spans="1:9" ht="24" hidden="1" customHeight="1" x14ac:dyDescent="0.2">
      <c r="A359" s="90" t="s">
        <v>421</v>
      </c>
      <c r="B359" s="32" t="s">
        <v>1</v>
      </c>
      <c r="C359" s="32" t="s">
        <v>144</v>
      </c>
      <c r="D359" s="18" t="s">
        <v>150</v>
      </c>
      <c r="E359" s="33" t="s">
        <v>146</v>
      </c>
      <c r="F359" s="34">
        <f>F360</f>
        <v>0</v>
      </c>
      <c r="G359" s="29">
        <f>G360</f>
        <v>0</v>
      </c>
      <c r="H359" s="29">
        <f t="shared" ref="H359:I359" si="167">H360</f>
        <v>0</v>
      </c>
      <c r="I359" s="29">
        <f t="shared" si="167"/>
        <v>0</v>
      </c>
    </row>
    <row r="360" spans="1:9" ht="28.5" hidden="1" customHeight="1" x14ac:dyDescent="0.2">
      <c r="A360" s="91" t="s">
        <v>422</v>
      </c>
      <c r="B360" s="35" t="s">
        <v>1</v>
      </c>
      <c r="C360" s="35" t="s">
        <v>144</v>
      </c>
      <c r="D360" s="18" t="s">
        <v>150</v>
      </c>
      <c r="E360" s="33" t="s">
        <v>148</v>
      </c>
      <c r="F360" s="34"/>
      <c r="G360" s="29"/>
      <c r="H360" s="29"/>
      <c r="I360" s="29"/>
    </row>
    <row r="361" spans="1:9" ht="28.5" hidden="1" customHeight="1" x14ac:dyDescent="0.2">
      <c r="A361" s="27" t="s">
        <v>458</v>
      </c>
      <c r="B361" s="18" t="s">
        <v>1</v>
      </c>
      <c r="C361" s="18" t="s">
        <v>144</v>
      </c>
      <c r="D361" s="26" t="s">
        <v>433</v>
      </c>
      <c r="E361" s="26"/>
      <c r="F361" s="19">
        <f t="shared" ref="F361:I362" si="168">F362</f>
        <v>0</v>
      </c>
      <c r="G361" s="20">
        <f t="shared" si="168"/>
        <v>0</v>
      </c>
      <c r="H361" s="20">
        <f t="shared" si="168"/>
        <v>0</v>
      </c>
      <c r="I361" s="20">
        <f t="shared" si="168"/>
        <v>0</v>
      </c>
    </row>
    <row r="362" spans="1:9" ht="31.5" hidden="1" customHeight="1" x14ac:dyDescent="0.2">
      <c r="A362" s="90" t="s">
        <v>455</v>
      </c>
      <c r="B362" s="32" t="s">
        <v>1</v>
      </c>
      <c r="C362" s="32" t="s">
        <v>144</v>
      </c>
      <c r="D362" s="36" t="s">
        <v>433</v>
      </c>
      <c r="E362" s="37" t="s">
        <v>17</v>
      </c>
      <c r="F362" s="38">
        <f t="shared" si="168"/>
        <v>0</v>
      </c>
      <c r="G362" s="39">
        <f t="shared" si="168"/>
        <v>0</v>
      </c>
      <c r="H362" s="39">
        <f t="shared" si="168"/>
        <v>0</v>
      </c>
      <c r="I362" s="39">
        <f t="shared" si="168"/>
        <v>0</v>
      </c>
    </row>
    <row r="363" spans="1:9" ht="34.5" hidden="1" customHeight="1" x14ac:dyDescent="0.2">
      <c r="A363" s="91" t="s">
        <v>442</v>
      </c>
      <c r="B363" s="35" t="s">
        <v>1</v>
      </c>
      <c r="C363" s="35" t="s">
        <v>144</v>
      </c>
      <c r="D363" s="26" t="s">
        <v>433</v>
      </c>
      <c r="E363" s="33" t="s">
        <v>19</v>
      </c>
      <c r="F363" s="34"/>
      <c r="G363" s="29"/>
      <c r="H363" s="29"/>
      <c r="I363" s="29"/>
    </row>
    <row r="364" spans="1:9" ht="26.25" hidden="1" customHeight="1" x14ac:dyDescent="0.2">
      <c r="A364" s="91" t="s">
        <v>471</v>
      </c>
      <c r="B364" s="35" t="s">
        <v>1</v>
      </c>
      <c r="C364" s="35" t="s">
        <v>144</v>
      </c>
      <c r="D364" s="26" t="s">
        <v>470</v>
      </c>
      <c r="E364" s="33"/>
      <c r="F364" s="34">
        <f t="shared" ref="F364:I365" si="169">F365</f>
        <v>0</v>
      </c>
      <c r="G364" s="29">
        <f t="shared" si="169"/>
        <v>0</v>
      </c>
      <c r="H364" s="29">
        <f t="shared" si="169"/>
        <v>0</v>
      </c>
      <c r="I364" s="29">
        <f t="shared" si="169"/>
        <v>0</v>
      </c>
    </row>
    <row r="365" spans="1:9" ht="21.75" hidden="1" customHeight="1" x14ac:dyDescent="0.2">
      <c r="A365" s="91" t="s">
        <v>421</v>
      </c>
      <c r="B365" s="35" t="s">
        <v>1</v>
      </c>
      <c r="C365" s="35" t="s">
        <v>144</v>
      </c>
      <c r="D365" s="26" t="s">
        <v>470</v>
      </c>
      <c r="E365" s="33" t="s">
        <v>146</v>
      </c>
      <c r="F365" s="34">
        <f t="shared" si="169"/>
        <v>0</v>
      </c>
      <c r="G365" s="29">
        <f t="shared" si="169"/>
        <v>0</v>
      </c>
      <c r="H365" s="29">
        <f t="shared" si="169"/>
        <v>0</v>
      </c>
      <c r="I365" s="29">
        <f t="shared" si="169"/>
        <v>0</v>
      </c>
    </row>
    <row r="366" spans="1:9" ht="27" hidden="1" customHeight="1" x14ac:dyDescent="0.2">
      <c r="A366" s="91" t="s">
        <v>422</v>
      </c>
      <c r="B366" s="35" t="s">
        <v>1</v>
      </c>
      <c r="C366" s="35" t="s">
        <v>144</v>
      </c>
      <c r="D366" s="26" t="s">
        <v>470</v>
      </c>
      <c r="E366" s="33" t="s">
        <v>148</v>
      </c>
      <c r="F366" s="34"/>
      <c r="G366" s="29"/>
      <c r="H366" s="29"/>
      <c r="I366" s="29"/>
    </row>
    <row r="367" spans="1:9" ht="51" x14ac:dyDescent="0.2">
      <c r="A367" s="31" t="s">
        <v>151</v>
      </c>
      <c r="B367" s="35" t="s">
        <v>1</v>
      </c>
      <c r="C367" s="35" t="s">
        <v>144</v>
      </c>
      <c r="D367" s="35" t="s">
        <v>632</v>
      </c>
      <c r="E367" s="35" t="s">
        <v>4</v>
      </c>
      <c r="F367" s="34">
        <f t="shared" ref="F367:I368" si="170">F368</f>
        <v>10009934</v>
      </c>
      <c r="G367" s="29">
        <f t="shared" si="170"/>
        <v>10530483</v>
      </c>
      <c r="H367" s="29">
        <f t="shared" si="170"/>
        <v>0</v>
      </c>
      <c r="I367" s="29">
        <f t="shared" si="170"/>
        <v>0</v>
      </c>
    </row>
    <row r="368" spans="1:9" x14ac:dyDescent="0.2">
      <c r="A368" s="92" t="s">
        <v>59</v>
      </c>
      <c r="B368" s="40" t="s">
        <v>1</v>
      </c>
      <c r="C368" s="40" t="s">
        <v>144</v>
      </c>
      <c r="D368" s="35" t="s">
        <v>632</v>
      </c>
      <c r="E368" s="40" t="s">
        <v>60</v>
      </c>
      <c r="F368" s="41">
        <f t="shared" si="170"/>
        <v>10009934</v>
      </c>
      <c r="G368" s="42">
        <f t="shared" si="170"/>
        <v>10530483</v>
      </c>
      <c r="H368" s="42">
        <f t="shared" si="170"/>
        <v>0</v>
      </c>
      <c r="I368" s="42">
        <f t="shared" si="170"/>
        <v>0</v>
      </c>
    </row>
    <row r="369" spans="1:9" ht="13.5" customHeight="1" x14ac:dyDescent="0.2">
      <c r="A369" s="30" t="s">
        <v>61</v>
      </c>
      <c r="B369" s="18" t="s">
        <v>1</v>
      </c>
      <c r="C369" s="18" t="s">
        <v>144</v>
      </c>
      <c r="D369" s="35" t="s">
        <v>632</v>
      </c>
      <c r="E369" s="18" t="s">
        <v>62</v>
      </c>
      <c r="F369" s="19">
        <v>10009934</v>
      </c>
      <c r="G369" s="20">
        <v>10530483</v>
      </c>
      <c r="H369" s="20">
        <v>0</v>
      </c>
      <c r="I369" s="20">
        <v>0</v>
      </c>
    </row>
    <row r="370" spans="1:9" ht="0.75" hidden="1" customHeight="1" x14ac:dyDescent="0.2">
      <c r="A370" s="30" t="s">
        <v>432</v>
      </c>
      <c r="B370" s="18" t="s">
        <v>1</v>
      </c>
      <c r="C370" s="18" t="s">
        <v>144</v>
      </c>
      <c r="D370" s="18" t="s">
        <v>431</v>
      </c>
      <c r="E370" s="18" t="s">
        <v>4</v>
      </c>
      <c r="F370" s="19">
        <f t="shared" ref="F370:I371" si="171">F371</f>
        <v>0</v>
      </c>
      <c r="G370" s="20">
        <f t="shared" si="171"/>
        <v>0</v>
      </c>
      <c r="H370" s="20">
        <f t="shared" si="171"/>
        <v>0</v>
      </c>
      <c r="I370" s="20">
        <f t="shared" si="171"/>
        <v>0</v>
      </c>
    </row>
    <row r="371" spans="1:9" ht="38.25" hidden="1" x14ac:dyDescent="0.2">
      <c r="A371" s="30" t="s">
        <v>16</v>
      </c>
      <c r="B371" s="18" t="s">
        <v>1</v>
      </c>
      <c r="C371" s="18" t="s">
        <v>144</v>
      </c>
      <c r="D371" s="18" t="s">
        <v>431</v>
      </c>
      <c r="E371" s="18" t="s">
        <v>17</v>
      </c>
      <c r="F371" s="19">
        <f t="shared" si="171"/>
        <v>0</v>
      </c>
      <c r="G371" s="20">
        <f t="shared" si="171"/>
        <v>0</v>
      </c>
      <c r="H371" s="20">
        <f t="shared" si="171"/>
        <v>0</v>
      </c>
      <c r="I371" s="20">
        <f t="shared" si="171"/>
        <v>0</v>
      </c>
    </row>
    <row r="372" spans="1:9" ht="38.25" hidden="1" x14ac:dyDescent="0.2">
      <c r="A372" s="30" t="s">
        <v>18</v>
      </c>
      <c r="B372" s="18" t="s">
        <v>1</v>
      </c>
      <c r="C372" s="18" t="s">
        <v>144</v>
      </c>
      <c r="D372" s="18" t="s">
        <v>431</v>
      </c>
      <c r="E372" s="18" t="s">
        <v>19</v>
      </c>
      <c r="F372" s="19"/>
      <c r="G372" s="20"/>
      <c r="H372" s="20"/>
      <c r="I372" s="20"/>
    </row>
    <row r="373" spans="1:9" ht="38.25" hidden="1" x14ac:dyDescent="0.2">
      <c r="A373" s="30" t="s">
        <v>152</v>
      </c>
      <c r="B373" s="18" t="s">
        <v>1</v>
      </c>
      <c r="C373" s="18" t="s">
        <v>144</v>
      </c>
      <c r="D373" s="18" t="s">
        <v>153</v>
      </c>
      <c r="E373" s="18" t="s">
        <v>4</v>
      </c>
      <c r="F373" s="19">
        <f t="shared" ref="F373:I374" si="172">F374</f>
        <v>0</v>
      </c>
      <c r="G373" s="20">
        <f t="shared" si="172"/>
        <v>0</v>
      </c>
      <c r="H373" s="20">
        <f t="shared" si="172"/>
        <v>0</v>
      </c>
      <c r="I373" s="20">
        <f t="shared" si="172"/>
        <v>0</v>
      </c>
    </row>
    <row r="374" spans="1:9" ht="38.25" hidden="1" x14ac:dyDescent="0.2">
      <c r="A374" s="30" t="s">
        <v>16</v>
      </c>
      <c r="B374" s="18" t="s">
        <v>1</v>
      </c>
      <c r="C374" s="18" t="s">
        <v>144</v>
      </c>
      <c r="D374" s="18" t="s">
        <v>153</v>
      </c>
      <c r="E374" s="18" t="s">
        <v>17</v>
      </c>
      <c r="F374" s="19">
        <f t="shared" si="172"/>
        <v>0</v>
      </c>
      <c r="G374" s="20">
        <f t="shared" si="172"/>
        <v>0</v>
      </c>
      <c r="H374" s="20">
        <f t="shared" si="172"/>
        <v>0</v>
      </c>
      <c r="I374" s="20">
        <f t="shared" si="172"/>
        <v>0</v>
      </c>
    </row>
    <row r="375" spans="1:9" ht="38.25" hidden="1" x14ac:dyDescent="0.2">
      <c r="A375" s="30" t="s">
        <v>18</v>
      </c>
      <c r="B375" s="18" t="s">
        <v>1</v>
      </c>
      <c r="C375" s="18" t="s">
        <v>144</v>
      </c>
      <c r="D375" s="18" t="s">
        <v>153</v>
      </c>
      <c r="E375" s="18" t="s">
        <v>19</v>
      </c>
      <c r="F375" s="19"/>
      <c r="G375" s="20"/>
      <c r="H375" s="20"/>
      <c r="I375" s="20"/>
    </row>
    <row r="376" spans="1:9" ht="38.25" hidden="1" x14ac:dyDescent="0.2">
      <c r="A376" s="30" t="s">
        <v>154</v>
      </c>
      <c r="B376" s="18" t="s">
        <v>1</v>
      </c>
      <c r="C376" s="18" t="s">
        <v>144</v>
      </c>
      <c r="D376" s="18" t="s">
        <v>155</v>
      </c>
      <c r="E376" s="18" t="s">
        <v>4</v>
      </c>
      <c r="F376" s="19">
        <f t="shared" ref="F376:I377" si="173">F377</f>
        <v>0</v>
      </c>
      <c r="G376" s="20">
        <f t="shared" si="173"/>
        <v>0</v>
      </c>
      <c r="H376" s="20">
        <f t="shared" si="173"/>
        <v>0</v>
      </c>
      <c r="I376" s="20">
        <f t="shared" si="173"/>
        <v>0</v>
      </c>
    </row>
    <row r="377" spans="1:9" ht="38.25" hidden="1" x14ac:dyDescent="0.2">
      <c r="A377" s="30" t="s">
        <v>16</v>
      </c>
      <c r="B377" s="18" t="s">
        <v>1</v>
      </c>
      <c r="C377" s="18" t="s">
        <v>144</v>
      </c>
      <c r="D377" s="18" t="s">
        <v>155</v>
      </c>
      <c r="E377" s="18" t="s">
        <v>17</v>
      </c>
      <c r="F377" s="19">
        <f t="shared" si="173"/>
        <v>0</v>
      </c>
      <c r="G377" s="20">
        <f t="shared" si="173"/>
        <v>0</v>
      </c>
      <c r="H377" s="20">
        <f t="shared" si="173"/>
        <v>0</v>
      </c>
      <c r="I377" s="20">
        <f t="shared" si="173"/>
        <v>0</v>
      </c>
    </row>
    <row r="378" spans="1:9" ht="38.25" hidden="1" x14ac:dyDescent="0.2">
      <c r="A378" s="30" t="s">
        <v>18</v>
      </c>
      <c r="B378" s="18" t="s">
        <v>1</v>
      </c>
      <c r="C378" s="18" t="s">
        <v>144</v>
      </c>
      <c r="D378" s="18" t="s">
        <v>155</v>
      </c>
      <c r="E378" s="18" t="s">
        <v>19</v>
      </c>
      <c r="F378" s="19"/>
      <c r="G378" s="20"/>
      <c r="H378" s="20"/>
      <c r="I378" s="20"/>
    </row>
    <row r="379" spans="1:9" ht="51" hidden="1" x14ac:dyDescent="0.2">
      <c r="A379" s="30" t="s">
        <v>268</v>
      </c>
      <c r="B379" s="18" t="s">
        <v>1</v>
      </c>
      <c r="C379" s="21" t="s">
        <v>144</v>
      </c>
      <c r="D379" s="18" t="s">
        <v>433</v>
      </c>
      <c r="E379" s="18" t="s">
        <v>4</v>
      </c>
      <c r="F379" s="19">
        <f t="shared" ref="F379:I380" si="174">F380</f>
        <v>0</v>
      </c>
      <c r="G379" s="20">
        <f t="shared" si="174"/>
        <v>0</v>
      </c>
      <c r="H379" s="20">
        <f t="shared" si="174"/>
        <v>0</v>
      </c>
      <c r="I379" s="20">
        <f t="shared" si="174"/>
        <v>0</v>
      </c>
    </row>
    <row r="380" spans="1:9" ht="38.25" hidden="1" x14ac:dyDescent="0.2">
      <c r="A380" s="30" t="s">
        <v>16</v>
      </c>
      <c r="B380" s="18" t="s">
        <v>1</v>
      </c>
      <c r="C380" s="21" t="s">
        <v>144</v>
      </c>
      <c r="D380" s="18" t="s">
        <v>433</v>
      </c>
      <c r="E380" s="18">
        <v>200</v>
      </c>
      <c r="F380" s="19">
        <f t="shared" si="174"/>
        <v>0</v>
      </c>
      <c r="G380" s="20">
        <f t="shared" si="174"/>
        <v>0</v>
      </c>
      <c r="H380" s="20">
        <f t="shared" si="174"/>
        <v>0</v>
      </c>
      <c r="I380" s="20">
        <f t="shared" si="174"/>
        <v>0</v>
      </c>
    </row>
    <row r="381" spans="1:9" ht="38.25" hidden="1" x14ac:dyDescent="0.2">
      <c r="A381" s="30" t="s">
        <v>18</v>
      </c>
      <c r="B381" s="18" t="s">
        <v>1</v>
      </c>
      <c r="C381" s="21" t="s">
        <v>144</v>
      </c>
      <c r="D381" s="18" t="s">
        <v>433</v>
      </c>
      <c r="E381" s="18">
        <v>240</v>
      </c>
      <c r="F381" s="19"/>
      <c r="G381" s="20"/>
      <c r="H381" s="20"/>
      <c r="I381" s="20"/>
    </row>
    <row r="382" spans="1:9" ht="38.25" hidden="1" x14ac:dyDescent="0.2">
      <c r="A382" s="30" t="s">
        <v>156</v>
      </c>
      <c r="B382" s="18" t="s">
        <v>1</v>
      </c>
      <c r="C382" s="18" t="s">
        <v>144</v>
      </c>
      <c r="D382" s="18" t="s">
        <v>157</v>
      </c>
      <c r="E382" s="18" t="s">
        <v>4</v>
      </c>
      <c r="F382" s="19">
        <f t="shared" ref="F382:I385" si="175">F383</f>
        <v>0</v>
      </c>
      <c r="G382" s="20">
        <f t="shared" si="175"/>
        <v>0</v>
      </c>
      <c r="H382" s="20">
        <f t="shared" si="175"/>
        <v>0</v>
      </c>
      <c r="I382" s="20">
        <f t="shared" si="175"/>
        <v>0</v>
      </c>
    </row>
    <row r="383" spans="1:9" ht="38.25" hidden="1" x14ac:dyDescent="0.2">
      <c r="A383" s="30" t="s">
        <v>158</v>
      </c>
      <c r="B383" s="18" t="s">
        <v>1</v>
      </c>
      <c r="C383" s="18" t="s">
        <v>144</v>
      </c>
      <c r="D383" s="18" t="s">
        <v>159</v>
      </c>
      <c r="E383" s="18" t="s">
        <v>4</v>
      </c>
      <c r="F383" s="19">
        <f t="shared" si="175"/>
        <v>0</v>
      </c>
      <c r="G383" s="20">
        <f t="shared" si="175"/>
        <v>0</v>
      </c>
      <c r="H383" s="20">
        <f t="shared" si="175"/>
        <v>0</v>
      </c>
      <c r="I383" s="20">
        <f t="shared" si="175"/>
        <v>0</v>
      </c>
    </row>
    <row r="384" spans="1:9" hidden="1" x14ac:dyDescent="0.2">
      <c r="A384" s="30" t="s">
        <v>160</v>
      </c>
      <c r="B384" s="18" t="s">
        <v>1</v>
      </c>
      <c r="C384" s="18" t="s">
        <v>144</v>
      </c>
      <c r="D384" s="18" t="s">
        <v>161</v>
      </c>
      <c r="E384" s="18" t="s">
        <v>4</v>
      </c>
      <c r="F384" s="19">
        <f t="shared" si="175"/>
        <v>0</v>
      </c>
      <c r="G384" s="20">
        <f t="shared" si="175"/>
        <v>0</v>
      </c>
      <c r="H384" s="20">
        <f t="shared" si="175"/>
        <v>0</v>
      </c>
      <c r="I384" s="20">
        <f t="shared" si="175"/>
        <v>0</v>
      </c>
    </row>
    <row r="385" spans="1:9" ht="38.25" hidden="1" x14ac:dyDescent="0.2">
      <c r="A385" s="30" t="s">
        <v>16</v>
      </c>
      <c r="B385" s="18" t="s">
        <v>1</v>
      </c>
      <c r="C385" s="18" t="s">
        <v>144</v>
      </c>
      <c r="D385" s="18" t="s">
        <v>161</v>
      </c>
      <c r="E385" s="18" t="s">
        <v>17</v>
      </c>
      <c r="F385" s="19">
        <f t="shared" si="175"/>
        <v>0</v>
      </c>
      <c r="G385" s="20">
        <f t="shared" si="175"/>
        <v>0</v>
      </c>
      <c r="H385" s="20">
        <f t="shared" si="175"/>
        <v>0</v>
      </c>
      <c r="I385" s="20">
        <f t="shared" si="175"/>
        <v>0</v>
      </c>
    </row>
    <row r="386" spans="1:9" ht="38.25" hidden="1" x14ac:dyDescent="0.2">
      <c r="A386" s="30" t="s">
        <v>18</v>
      </c>
      <c r="B386" s="18" t="s">
        <v>1</v>
      </c>
      <c r="C386" s="18" t="s">
        <v>144</v>
      </c>
      <c r="D386" s="18" t="s">
        <v>161</v>
      </c>
      <c r="E386" s="18" t="s">
        <v>19</v>
      </c>
      <c r="F386" s="19"/>
      <c r="G386" s="20"/>
      <c r="H386" s="20"/>
      <c r="I386" s="20"/>
    </row>
    <row r="387" spans="1:9" x14ac:dyDescent="0.2">
      <c r="A387" s="30" t="s">
        <v>162</v>
      </c>
      <c r="B387" s="18" t="s">
        <v>1</v>
      </c>
      <c r="C387" s="18" t="s">
        <v>163</v>
      </c>
      <c r="D387" s="18" t="s">
        <v>564</v>
      </c>
      <c r="E387" s="18" t="s">
        <v>4</v>
      </c>
      <c r="F387" s="19">
        <f>F388+F406+F411</f>
        <v>9770600</v>
      </c>
      <c r="G387" s="20">
        <f>G388+G406+G411</f>
        <v>16289000</v>
      </c>
      <c r="H387" s="20">
        <f t="shared" ref="H387:I387" si="176">H388+H406+H411</f>
        <v>8000000</v>
      </c>
      <c r="I387" s="20">
        <f t="shared" si="176"/>
        <v>8000000</v>
      </c>
    </row>
    <row r="388" spans="1:9" ht="54" customHeight="1" x14ac:dyDescent="0.2">
      <c r="A388" s="30" t="s">
        <v>139</v>
      </c>
      <c r="B388" s="18" t="s">
        <v>1</v>
      </c>
      <c r="C388" s="18" t="s">
        <v>163</v>
      </c>
      <c r="D388" s="18" t="s">
        <v>576</v>
      </c>
      <c r="E388" s="18" t="s">
        <v>4</v>
      </c>
      <c r="F388" s="19">
        <f>F390</f>
        <v>9270600</v>
      </c>
      <c r="G388" s="20">
        <f>G390</f>
        <v>15789000</v>
      </c>
      <c r="H388" s="20">
        <f t="shared" ref="H388:I388" si="177">H390</f>
        <v>7500000</v>
      </c>
      <c r="I388" s="20">
        <f t="shared" si="177"/>
        <v>7500000</v>
      </c>
    </row>
    <row r="389" spans="1:9" ht="24" customHeight="1" x14ac:dyDescent="0.2">
      <c r="A389" s="30" t="s">
        <v>532</v>
      </c>
      <c r="B389" s="18" t="s">
        <v>1</v>
      </c>
      <c r="C389" s="18" t="s">
        <v>163</v>
      </c>
      <c r="D389" s="18" t="s">
        <v>579</v>
      </c>
      <c r="E389" s="18" t="s">
        <v>4</v>
      </c>
      <c r="F389" s="19"/>
      <c r="G389" s="20">
        <f>G390</f>
        <v>15789000</v>
      </c>
      <c r="H389" s="20">
        <f t="shared" ref="H389:I389" si="178">H390</f>
        <v>7500000</v>
      </c>
      <c r="I389" s="20">
        <f t="shared" si="178"/>
        <v>7500000</v>
      </c>
    </row>
    <row r="390" spans="1:9" ht="27.75" customHeight="1" x14ac:dyDescent="0.2">
      <c r="A390" s="30" t="s">
        <v>630</v>
      </c>
      <c r="B390" s="18" t="s">
        <v>1</v>
      </c>
      <c r="C390" s="18" t="s">
        <v>163</v>
      </c>
      <c r="D390" s="18" t="s">
        <v>577</v>
      </c>
      <c r="E390" s="18" t="s">
        <v>4</v>
      </c>
      <c r="F390" s="19">
        <f>F394+F397+F400+F403+F391</f>
        <v>9270600</v>
      </c>
      <c r="G390" s="20">
        <f>G394+G397+G400+G403+G391</f>
        <v>15789000</v>
      </c>
      <c r="H390" s="20">
        <f t="shared" ref="H390:I390" si="179">H394+H397+H400+H403+H391</f>
        <v>7500000</v>
      </c>
      <c r="I390" s="20">
        <f t="shared" si="179"/>
        <v>7500000</v>
      </c>
    </row>
    <row r="391" spans="1:9" ht="38.25" hidden="1" x14ac:dyDescent="0.2">
      <c r="A391" s="89" t="s">
        <v>488</v>
      </c>
      <c r="B391" s="18" t="s">
        <v>1</v>
      </c>
      <c r="C391" s="18" t="s">
        <v>163</v>
      </c>
      <c r="D391" s="18" t="s">
        <v>460</v>
      </c>
      <c r="E391" s="18" t="s">
        <v>4</v>
      </c>
      <c r="F391" s="19">
        <f t="shared" ref="F391:I392" si="180">F392</f>
        <v>0</v>
      </c>
      <c r="G391" s="20">
        <f t="shared" si="180"/>
        <v>0</v>
      </c>
      <c r="H391" s="20">
        <f t="shared" si="180"/>
        <v>0</v>
      </c>
      <c r="I391" s="20">
        <f t="shared" si="180"/>
        <v>0</v>
      </c>
    </row>
    <row r="392" spans="1:9" ht="25.5" hidden="1" x14ac:dyDescent="0.2">
      <c r="A392" s="30" t="s">
        <v>441</v>
      </c>
      <c r="B392" s="18" t="s">
        <v>1</v>
      </c>
      <c r="C392" s="18" t="s">
        <v>163</v>
      </c>
      <c r="D392" s="18" t="s">
        <v>460</v>
      </c>
      <c r="E392" s="18" t="s">
        <v>17</v>
      </c>
      <c r="F392" s="19">
        <f t="shared" si="180"/>
        <v>0</v>
      </c>
      <c r="G392" s="20">
        <f t="shared" si="180"/>
        <v>0</v>
      </c>
      <c r="H392" s="20">
        <f t="shared" si="180"/>
        <v>0</v>
      </c>
      <c r="I392" s="20">
        <f t="shared" si="180"/>
        <v>0</v>
      </c>
    </row>
    <row r="393" spans="1:9" ht="38.25" hidden="1" x14ac:dyDescent="0.2">
      <c r="A393" s="30" t="s">
        <v>442</v>
      </c>
      <c r="B393" s="18" t="s">
        <v>1</v>
      </c>
      <c r="C393" s="18" t="s">
        <v>163</v>
      </c>
      <c r="D393" s="18" t="s">
        <v>460</v>
      </c>
      <c r="E393" s="18" t="s">
        <v>19</v>
      </c>
      <c r="F393" s="19">
        <f>703711-703711</f>
        <v>0</v>
      </c>
      <c r="G393" s="20">
        <f>703711-703711</f>
        <v>0</v>
      </c>
      <c r="H393" s="20">
        <f t="shared" ref="H393:I393" si="181">703711-703711</f>
        <v>0</v>
      </c>
      <c r="I393" s="20">
        <f t="shared" si="181"/>
        <v>0</v>
      </c>
    </row>
    <row r="394" spans="1:9" ht="38.25" x14ac:dyDescent="0.2">
      <c r="A394" s="30" t="s">
        <v>164</v>
      </c>
      <c r="B394" s="18" t="s">
        <v>1</v>
      </c>
      <c r="C394" s="18" t="s">
        <v>163</v>
      </c>
      <c r="D394" s="18" t="s">
        <v>633</v>
      </c>
      <c r="E394" s="18" t="s">
        <v>4</v>
      </c>
      <c r="F394" s="19">
        <f t="shared" ref="F394:I395" si="182">F395</f>
        <v>770600</v>
      </c>
      <c r="G394" s="20">
        <f t="shared" si="182"/>
        <v>789000</v>
      </c>
      <c r="H394" s="20">
        <f t="shared" si="182"/>
        <v>0</v>
      </c>
      <c r="I394" s="20">
        <f t="shared" si="182"/>
        <v>0</v>
      </c>
    </row>
    <row r="395" spans="1:9" x14ac:dyDescent="0.2">
      <c r="A395" s="30" t="s">
        <v>59</v>
      </c>
      <c r="B395" s="18" t="s">
        <v>1</v>
      </c>
      <c r="C395" s="18" t="s">
        <v>163</v>
      </c>
      <c r="D395" s="18" t="s">
        <v>633</v>
      </c>
      <c r="E395" s="18" t="s">
        <v>60</v>
      </c>
      <c r="F395" s="19">
        <f t="shared" si="182"/>
        <v>770600</v>
      </c>
      <c r="G395" s="20">
        <f t="shared" si="182"/>
        <v>789000</v>
      </c>
      <c r="H395" s="20">
        <f t="shared" si="182"/>
        <v>0</v>
      </c>
      <c r="I395" s="20">
        <f t="shared" si="182"/>
        <v>0</v>
      </c>
    </row>
    <row r="396" spans="1:9" ht="12.75" customHeight="1" x14ac:dyDescent="0.2">
      <c r="A396" s="30" t="s">
        <v>61</v>
      </c>
      <c r="B396" s="18" t="s">
        <v>1</v>
      </c>
      <c r="C396" s="18" t="s">
        <v>163</v>
      </c>
      <c r="D396" s="18" t="s">
        <v>633</v>
      </c>
      <c r="E396" s="18" t="s">
        <v>62</v>
      </c>
      <c r="F396" s="19">
        <v>770600</v>
      </c>
      <c r="G396" s="20">
        <v>789000</v>
      </c>
      <c r="H396" s="20">
        <v>0</v>
      </c>
      <c r="I396" s="20">
        <v>0</v>
      </c>
    </row>
    <row r="397" spans="1:9" ht="0.75" hidden="1" customHeight="1" x14ac:dyDescent="0.2">
      <c r="A397" s="30" t="s">
        <v>165</v>
      </c>
      <c r="B397" s="18" t="s">
        <v>1</v>
      </c>
      <c r="C397" s="18" t="s">
        <v>163</v>
      </c>
      <c r="D397" s="18" t="s">
        <v>166</v>
      </c>
      <c r="E397" s="18" t="s">
        <v>4</v>
      </c>
      <c r="F397" s="19">
        <f t="shared" ref="F397:I398" si="183">F398</f>
        <v>0</v>
      </c>
      <c r="G397" s="20">
        <f t="shared" si="183"/>
        <v>0</v>
      </c>
      <c r="H397" s="20">
        <f t="shared" si="183"/>
        <v>0</v>
      </c>
      <c r="I397" s="20">
        <f t="shared" si="183"/>
        <v>0</v>
      </c>
    </row>
    <row r="398" spans="1:9" hidden="1" x14ac:dyDescent="0.2">
      <c r="A398" s="30" t="s">
        <v>59</v>
      </c>
      <c r="B398" s="18" t="s">
        <v>1</v>
      </c>
      <c r="C398" s="18" t="s">
        <v>163</v>
      </c>
      <c r="D398" s="18" t="s">
        <v>166</v>
      </c>
      <c r="E398" s="18" t="s">
        <v>60</v>
      </c>
      <c r="F398" s="19">
        <f t="shared" si="183"/>
        <v>0</v>
      </c>
      <c r="G398" s="20">
        <f t="shared" si="183"/>
        <v>0</v>
      </c>
      <c r="H398" s="20">
        <f t="shared" si="183"/>
        <v>0</v>
      </c>
      <c r="I398" s="20">
        <f t="shared" si="183"/>
        <v>0</v>
      </c>
    </row>
    <row r="399" spans="1:9" hidden="1" x14ac:dyDescent="0.2">
      <c r="A399" s="30" t="s">
        <v>61</v>
      </c>
      <c r="B399" s="18" t="s">
        <v>1</v>
      </c>
      <c r="C399" s="18" t="s">
        <v>163</v>
      </c>
      <c r="D399" s="18" t="s">
        <v>166</v>
      </c>
      <c r="E399" s="18" t="s">
        <v>62</v>
      </c>
      <c r="F399" s="19"/>
      <c r="G399" s="20"/>
      <c r="H399" s="20"/>
      <c r="I399" s="20"/>
    </row>
    <row r="400" spans="1:9" ht="25.5" x14ac:dyDescent="0.2">
      <c r="A400" s="30" t="s">
        <v>167</v>
      </c>
      <c r="B400" s="18" t="s">
        <v>1</v>
      </c>
      <c r="C400" s="18" t="s">
        <v>163</v>
      </c>
      <c r="D400" s="18" t="s">
        <v>578</v>
      </c>
      <c r="E400" s="18" t="s">
        <v>4</v>
      </c>
      <c r="F400" s="19">
        <f t="shared" ref="F400:I401" si="184">F401</f>
        <v>8500000</v>
      </c>
      <c r="G400" s="20">
        <f t="shared" si="184"/>
        <v>15000000</v>
      </c>
      <c r="H400" s="20">
        <f t="shared" si="184"/>
        <v>7500000</v>
      </c>
      <c r="I400" s="20">
        <f t="shared" si="184"/>
        <v>7500000</v>
      </c>
    </row>
    <row r="401" spans="1:9" ht="38.25" x14ac:dyDescent="0.2">
      <c r="A401" s="30" t="s">
        <v>16</v>
      </c>
      <c r="B401" s="18" t="s">
        <v>1</v>
      </c>
      <c r="C401" s="18" t="s">
        <v>163</v>
      </c>
      <c r="D401" s="18" t="s">
        <v>578</v>
      </c>
      <c r="E401" s="18" t="s">
        <v>17</v>
      </c>
      <c r="F401" s="19">
        <f t="shared" si="184"/>
        <v>8500000</v>
      </c>
      <c r="G401" s="20">
        <f>G402</f>
        <v>15000000</v>
      </c>
      <c r="H401" s="20">
        <f t="shared" si="184"/>
        <v>7500000</v>
      </c>
      <c r="I401" s="20">
        <f t="shared" si="184"/>
        <v>7500000</v>
      </c>
    </row>
    <row r="402" spans="1:9" ht="43.5" customHeight="1" x14ac:dyDescent="0.2">
      <c r="A402" s="30" t="s">
        <v>18</v>
      </c>
      <c r="B402" s="18" t="s">
        <v>1</v>
      </c>
      <c r="C402" s="18" t="s">
        <v>163</v>
      </c>
      <c r="D402" s="18" t="s">
        <v>578</v>
      </c>
      <c r="E402" s="18" t="s">
        <v>19</v>
      </c>
      <c r="F402" s="19">
        <v>8500000</v>
      </c>
      <c r="G402" s="20">
        <f>7500000+7500000</f>
        <v>15000000</v>
      </c>
      <c r="H402" s="20">
        <v>7500000</v>
      </c>
      <c r="I402" s="20">
        <v>7500000</v>
      </c>
    </row>
    <row r="403" spans="1:9" ht="42.75" hidden="1" customHeight="1" x14ac:dyDescent="0.2">
      <c r="A403" s="91" t="s">
        <v>454</v>
      </c>
      <c r="B403" s="18" t="s">
        <v>1</v>
      </c>
      <c r="C403" s="18" t="s">
        <v>163</v>
      </c>
      <c r="D403" s="26" t="s">
        <v>456</v>
      </c>
      <c r="E403" s="26"/>
      <c r="F403" s="19">
        <f t="shared" ref="F403:I404" si="185">F404</f>
        <v>0</v>
      </c>
      <c r="G403" s="20">
        <f t="shared" si="185"/>
        <v>0</v>
      </c>
      <c r="H403" s="20">
        <f t="shared" si="185"/>
        <v>0</v>
      </c>
      <c r="I403" s="20">
        <f t="shared" si="185"/>
        <v>0</v>
      </c>
    </row>
    <row r="404" spans="1:9" ht="25.5" hidden="1" x14ac:dyDescent="0.2">
      <c r="A404" s="91" t="s">
        <v>455</v>
      </c>
      <c r="B404" s="18" t="s">
        <v>1</v>
      </c>
      <c r="C404" s="18" t="s">
        <v>163</v>
      </c>
      <c r="D404" s="26" t="s">
        <v>456</v>
      </c>
      <c r="E404" s="26" t="s">
        <v>17</v>
      </c>
      <c r="F404" s="19">
        <f t="shared" si="185"/>
        <v>0</v>
      </c>
      <c r="G404" s="20">
        <f t="shared" si="185"/>
        <v>0</v>
      </c>
      <c r="H404" s="20">
        <f t="shared" si="185"/>
        <v>0</v>
      </c>
      <c r="I404" s="20">
        <f t="shared" si="185"/>
        <v>0</v>
      </c>
    </row>
    <row r="405" spans="1:9" ht="38.25" hidden="1" x14ac:dyDescent="0.2">
      <c r="A405" s="91" t="s">
        <v>442</v>
      </c>
      <c r="B405" s="18" t="s">
        <v>1</v>
      </c>
      <c r="C405" s="18" t="s">
        <v>163</v>
      </c>
      <c r="D405" s="26" t="s">
        <v>456</v>
      </c>
      <c r="E405" s="26" t="s">
        <v>19</v>
      </c>
      <c r="F405" s="19"/>
      <c r="G405" s="20"/>
      <c r="H405" s="20"/>
      <c r="I405" s="20"/>
    </row>
    <row r="406" spans="1:9" ht="25.5" hidden="1" x14ac:dyDescent="0.2">
      <c r="A406" s="30" t="s">
        <v>172</v>
      </c>
      <c r="B406" s="18" t="s">
        <v>1</v>
      </c>
      <c r="C406" s="21" t="s">
        <v>163</v>
      </c>
      <c r="D406" s="18" t="s">
        <v>173</v>
      </c>
      <c r="E406" s="18" t="s">
        <v>4</v>
      </c>
      <c r="F406" s="19">
        <f t="shared" ref="F406:I409" si="186">F407</f>
        <v>0</v>
      </c>
      <c r="G406" s="20">
        <f t="shared" si="186"/>
        <v>0</v>
      </c>
      <c r="H406" s="20">
        <f t="shared" si="186"/>
        <v>0</v>
      </c>
      <c r="I406" s="20">
        <f t="shared" si="186"/>
        <v>0</v>
      </c>
    </row>
    <row r="407" spans="1:9" ht="38.25" hidden="1" x14ac:dyDescent="0.2">
      <c r="A407" s="30" t="s">
        <v>174</v>
      </c>
      <c r="B407" s="18" t="s">
        <v>1</v>
      </c>
      <c r="C407" s="21" t="s">
        <v>163</v>
      </c>
      <c r="D407" s="18" t="s">
        <v>175</v>
      </c>
      <c r="E407" s="18" t="s">
        <v>4</v>
      </c>
      <c r="F407" s="19">
        <f t="shared" si="186"/>
        <v>0</v>
      </c>
      <c r="G407" s="20">
        <f t="shared" si="186"/>
        <v>0</v>
      </c>
      <c r="H407" s="20">
        <f t="shared" si="186"/>
        <v>0</v>
      </c>
      <c r="I407" s="20">
        <f t="shared" si="186"/>
        <v>0</v>
      </c>
    </row>
    <row r="408" spans="1:9" ht="38.25" hidden="1" x14ac:dyDescent="0.2">
      <c r="A408" s="30" t="s">
        <v>180</v>
      </c>
      <c r="B408" s="18" t="s">
        <v>1</v>
      </c>
      <c r="C408" s="21" t="s">
        <v>163</v>
      </c>
      <c r="D408" s="18" t="s">
        <v>181</v>
      </c>
      <c r="E408" s="18" t="s">
        <v>4</v>
      </c>
      <c r="F408" s="19">
        <f t="shared" si="186"/>
        <v>0</v>
      </c>
      <c r="G408" s="20">
        <f t="shared" si="186"/>
        <v>0</v>
      </c>
      <c r="H408" s="20">
        <f t="shared" si="186"/>
        <v>0</v>
      </c>
      <c r="I408" s="20">
        <f t="shared" si="186"/>
        <v>0</v>
      </c>
    </row>
    <row r="409" spans="1:9" ht="38.25" hidden="1" x14ac:dyDescent="0.2">
      <c r="A409" s="30" t="s">
        <v>16</v>
      </c>
      <c r="B409" s="18" t="s">
        <v>1</v>
      </c>
      <c r="C409" s="21" t="s">
        <v>163</v>
      </c>
      <c r="D409" s="18" t="s">
        <v>181</v>
      </c>
      <c r="E409" s="18" t="s">
        <v>17</v>
      </c>
      <c r="F409" s="19">
        <f t="shared" si="186"/>
        <v>0</v>
      </c>
      <c r="G409" s="20">
        <f t="shared" si="186"/>
        <v>0</v>
      </c>
      <c r="H409" s="20">
        <f t="shared" si="186"/>
        <v>0</v>
      </c>
      <c r="I409" s="20">
        <f t="shared" si="186"/>
        <v>0</v>
      </c>
    </row>
    <row r="410" spans="1:9" ht="38.25" hidden="1" x14ac:dyDescent="0.2">
      <c r="A410" s="30" t="s">
        <v>18</v>
      </c>
      <c r="B410" s="18" t="s">
        <v>1</v>
      </c>
      <c r="C410" s="21" t="s">
        <v>163</v>
      </c>
      <c r="D410" s="18" t="s">
        <v>181</v>
      </c>
      <c r="E410" s="18" t="s">
        <v>19</v>
      </c>
      <c r="F410" s="19"/>
      <c r="G410" s="20"/>
      <c r="H410" s="20"/>
      <c r="I410" s="20"/>
    </row>
    <row r="411" spans="1:9" ht="98.25" customHeight="1" x14ac:dyDescent="0.2">
      <c r="A411" s="30" t="s">
        <v>509</v>
      </c>
      <c r="B411" s="18" t="s">
        <v>1</v>
      </c>
      <c r="C411" s="18" t="s">
        <v>163</v>
      </c>
      <c r="D411" s="18" t="s">
        <v>634</v>
      </c>
      <c r="E411" s="18" t="s">
        <v>4</v>
      </c>
      <c r="F411" s="19">
        <f>F413</f>
        <v>500000</v>
      </c>
      <c r="G411" s="20">
        <f>G413</f>
        <v>500000</v>
      </c>
      <c r="H411" s="20">
        <f t="shared" ref="H411:I411" si="187">H413</f>
        <v>500000</v>
      </c>
      <c r="I411" s="20">
        <f t="shared" si="187"/>
        <v>500000</v>
      </c>
    </row>
    <row r="412" spans="1:9" ht="16.5" customHeight="1" x14ac:dyDescent="0.2">
      <c r="A412" s="30" t="s">
        <v>532</v>
      </c>
      <c r="B412" s="18" t="s">
        <v>1</v>
      </c>
      <c r="C412" s="18" t="s">
        <v>163</v>
      </c>
      <c r="D412" s="18" t="s">
        <v>635</v>
      </c>
      <c r="E412" s="18" t="s">
        <v>4</v>
      </c>
      <c r="F412" s="19"/>
      <c r="G412" s="20">
        <f>G413</f>
        <v>500000</v>
      </c>
      <c r="H412" s="20">
        <f t="shared" ref="H412:I414" si="188">H413</f>
        <v>500000</v>
      </c>
      <c r="I412" s="20">
        <f t="shared" si="188"/>
        <v>500000</v>
      </c>
    </row>
    <row r="413" spans="1:9" ht="48" customHeight="1" x14ac:dyDescent="0.2">
      <c r="A413" s="30" t="s">
        <v>828</v>
      </c>
      <c r="B413" s="18" t="s">
        <v>1</v>
      </c>
      <c r="C413" s="18" t="s">
        <v>163</v>
      </c>
      <c r="D413" s="18" t="s">
        <v>636</v>
      </c>
      <c r="E413" s="18" t="s">
        <v>4</v>
      </c>
      <c r="F413" s="19">
        <f>F415</f>
        <v>500000</v>
      </c>
      <c r="G413" s="20">
        <f>G414</f>
        <v>500000</v>
      </c>
      <c r="H413" s="20">
        <f t="shared" si="188"/>
        <v>500000</v>
      </c>
      <c r="I413" s="20">
        <f t="shared" si="188"/>
        <v>500000</v>
      </c>
    </row>
    <row r="414" spans="1:9" ht="28.5" customHeight="1" x14ac:dyDescent="0.2">
      <c r="A414" s="30" t="s">
        <v>827</v>
      </c>
      <c r="B414" s="18" t="s">
        <v>1</v>
      </c>
      <c r="C414" s="18" t="s">
        <v>163</v>
      </c>
      <c r="D414" s="18" t="s">
        <v>637</v>
      </c>
      <c r="E414" s="18" t="s">
        <v>4</v>
      </c>
      <c r="F414" s="19"/>
      <c r="G414" s="20">
        <f>G415</f>
        <v>500000</v>
      </c>
      <c r="H414" s="20">
        <f t="shared" si="188"/>
        <v>500000</v>
      </c>
      <c r="I414" s="20">
        <f t="shared" si="188"/>
        <v>500000</v>
      </c>
    </row>
    <row r="415" spans="1:9" ht="30" customHeight="1" x14ac:dyDescent="0.2">
      <c r="A415" s="30" t="s">
        <v>455</v>
      </c>
      <c r="B415" s="18" t="s">
        <v>1</v>
      </c>
      <c r="C415" s="18" t="s">
        <v>163</v>
      </c>
      <c r="D415" s="18" t="s">
        <v>637</v>
      </c>
      <c r="E415" s="18">
        <v>200</v>
      </c>
      <c r="F415" s="19">
        <f t="shared" ref="F415:I415" si="189">F416</f>
        <v>500000</v>
      </c>
      <c r="G415" s="20">
        <f t="shared" si="189"/>
        <v>500000</v>
      </c>
      <c r="H415" s="20">
        <f t="shared" si="189"/>
        <v>500000</v>
      </c>
      <c r="I415" s="20">
        <f t="shared" si="189"/>
        <v>500000</v>
      </c>
    </row>
    <row r="416" spans="1:9" ht="38.25" x14ac:dyDescent="0.2">
      <c r="A416" s="30" t="s">
        <v>442</v>
      </c>
      <c r="B416" s="18" t="s">
        <v>1</v>
      </c>
      <c r="C416" s="18" t="s">
        <v>163</v>
      </c>
      <c r="D416" s="18" t="s">
        <v>637</v>
      </c>
      <c r="E416" s="18">
        <v>240</v>
      </c>
      <c r="F416" s="19">
        <v>500000</v>
      </c>
      <c r="G416" s="20">
        <v>500000</v>
      </c>
      <c r="H416" s="20">
        <v>500000</v>
      </c>
      <c r="I416" s="20">
        <v>500000</v>
      </c>
    </row>
    <row r="417" spans="1:9" ht="24.75" customHeight="1" x14ac:dyDescent="0.2">
      <c r="A417" s="30" t="s">
        <v>168</v>
      </c>
      <c r="B417" s="18" t="s">
        <v>1</v>
      </c>
      <c r="C417" s="18" t="s">
        <v>169</v>
      </c>
      <c r="D417" s="18" t="s">
        <v>564</v>
      </c>
      <c r="E417" s="18" t="s">
        <v>4</v>
      </c>
      <c r="F417" s="19" t="e">
        <f t="shared" ref="F417:I418" si="190">F418</f>
        <v>#REF!</v>
      </c>
      <c r="G417" s="20">
        <f t="shared" si="190"/>
        <v>8264214</v>
      </c>
      <c r="H417" s="20">
        <f t="shared" si="190"/>
        <v>8422714</v>
      </c>
      <c r="I417" s="20">
        <f t="shared" si="190"/>
        <v>8587564</v>
      </c>
    </row>
    <row r="418" spans="1:9" ht="25.5" x14ac:dyDescent="0.2">
      <c r="A418" s="30" t="s">
        <v>170</v>
      </c>
      <c r="B418" s="18" t="s">
        <v>1</v>
      </c>
      <c r="C418" s="18" t="s">
        <v>171</v>
      </c>
      <c r="D418" s="18" t="s">
        <v>564</v>
      </c>
      <c r="E418" s="18" t="s">
        <v>4</v>
      </c>
      <c r="F418" s="19" t="e">
        <f t="shared" si="190"/>
        <v>#REF!</v>
      </c>
      <c r="G418" s="20">
        <f t="shared" si="190"/>
        <v>8264214</v>
      </c>
      <c r="H418" s="20">
        <f t="shared" si="190"/>
        <v>8422714</v>
      </c>
      <c r="I418" s="20">
        <f t="shared" si="190"/>
        <v>8587564</v>
      </c>
    </row>
    <row r="419" spans="1:9" ht="29.25" customHeight="1" x14ac:dyDescent="0.2">
      <c r="A419" s="30" t="s">
        <v>172</v>
      </c>
      <c r="B419" s="18" t="s">
        <v>1</v>
      </c>
      <c r="C419" s="18" t="s">
        <v>171</v>
      </c>
      <c r="D419" s="18" t="s">
        <v>638</v>
      </c>
      <c r="E419" s="18" t="s">
        <v>4</v>
      </c>
      <c r="F419" s="19" t="e">
        <f>F421</f>
        <v>#REF!</v>
      </c>
      <c r="G419" s="20">
        <f>G421</f>
        <v>8264214</v>
      </c>
      <c r="H419" s="20">
        <f t="shared" ref="H419:I419" si="191">H421</f>
        <v>8422714</v>
      </c>
      <c r="I419" s="20">
        <f t="shared" si="191"/>
        <v>8587564</v>
      </c>
    </row>
    <row r="420" spans="1:9" x14ac:dyDescent="0.2">
      <c r="A420" s="30" t="s">
        <v>532</v>
      </c>
      <c r="B420" s="18" t="s">
        <v>1</v>
      </c>
      <c r="C420" s="18" t="s">
        <v>171</v>
      </c>
      <c r="D420" s="18" t="s">
        <v>639</v>
      </c>
      <c r="E420" s="18" t="s">
        <v>4</v>
      </c>
      <c r="F420" s="19"/>
      <c r="G420" s="20">
        <f>G421</f>
        <v>8264214</v>
      </c>
      <c r="H420" s="20">
        <f t="shared" ref="H420:I420" si="192">H421</f>
        <v>8422714</v>
      </c>
      <c r="I420" s="20">
        <f t="shared" si="192"/>
        <v>8587564</v>
      </c>
    </row>
    <row r="421" spans="1:9" ht="38.25" x14ac:dyDescent="0.2">
      <c r="A421" s="30" t="s">
        <v>640</v>
      </c>
      <c r="B421" s="18" t="s">
        <v>1</v>
      </c>
      <c r="C421" s="18" t="s">
        <v>171</v>
      </c>
      <c r="D421" s="18" t="s">
        <v>641</v>
      </c>
      <c r="E421" s="18" t="s">
        <v>4</v>
      </c>
      <c r="F421" s="19" t="e">
        <f>F425+#REF!+F432+F435+F438+F441+F457+F464</f>
        <v>#REF!</v>
      </c>
      <c r="G421" s="20">
        <f>G425+G432+G435+G438+G441+G457</f>
        <v>8264214</v>
      </c>
      <c r="H421" s="20">
        <f>H425+H432+H435+H438+H441+H457+H464</f>
        <v>8422714</v>
      </c>
      <c r="I421" s="20">
        <f t="shared" ref="I421" si="193">I425+I432+I435+I438+I441+I457+I464</f>
        <v>8587564</v>
      </c>
    </row>
    <row r="422" spans="1:9" hidden="1" x14ac:dyDescent="0.2">
      <c r="A422" s="30"/>
      <c r="B422" s="18"/>
      <c r="C422" s="21"/>
      <c r="D422" s="18"/>
      <c r="E422" s="18"/>
      <c r="F422" s="19"/>
      <c r="G422" s="20"/>
      <c r="H422" s="20"/>
      <c r="I422" s="20"/>
    </row>
    <row r="423" spans="1:9" hidden="1" x14ac:dyDescent="0.2">
      <c r="A423" s="30"/>
      <c r="B423" s="18"/>
      <c r="C423" s="21"/>
      <c r="D423" s="18"/>
      <c r="E423" s="18"/>
      <c r="F423" s="19"/>
      <c r="G423" s="20"/>
      <c r="H423" s="20"/>
      <c r="I423" s="20"/>
    </row>
    <row r="424" spans="1:9" hidden="1" x14ac:dyDescent="0.2">
      <c r="A424" s="30"/>
      <c r="B424" s="18"/>
      <c r="C424" s="21"/>
      <c r="D424" s="18"/>
      <c r="E424" s="18"/>
      <c r="F424" s="19"/>
      <c r="G424" s="20"/>
      <c r="H424" s="20"/>
      <c r="I424" s="20"/>
    </row>
    <row r="425" spans="1:9" ht="25.5" x14ac:dyDescent="0.2">
      <c r="A425" s="30" t="s">
        <v>176</v>
      </c>
      <c r="B425" s="18" t="s">
        <v>1</v>
      </c>
      <c r="C425" s="18" t="s">
        <v>171</v>
      </c>
      <c r="D425" s="18" t="s">
        <v>642</v>
      </c>
      <c r="E425" s="18" t="s">
        <v>4</v>
      </c>
      <c r="F425" s="19">
        <f>F426+F428+F430</f>
        <v>2864743</v>
      </c>
      <c r="G425" s="20">
        <f>G426+G428+G430</f>
        <v>3301814</v>
      </c>
      <c r="H425" s="20">
        <f t="shared" ref="H425:I425" si="194">H426+H428+H430</f>
        <v>3301814</v>
      </c>
      <c r="I425" s="20">
        <f t="shared" si="194"/>
        <v>3301814</v>
      </c>
    </row>
    <row r="426" spans="1:9" ht="70.5" customHeight="1" x14ac:dyDescent="0.2">
      <c r="A426" s="30" t="s">
        <v>12</v>
      </c>
      <c r="B426" s="18" t="s">
        <v>1</v>
      </c>
      <c r="C426" s="18" t="s">
        <v>171</v>
      </c>
      <c r="D426" s="18" t="s">
        <v>642</v>
      </c>
      <c r="E426" s="18" t="s">
        <v>13</v>
      </c>
      <c r="F426" s="19">
        <f>F427</f>
        <v>2794743</v>
      </c>
      <c r="G426" s="20">
        <f>G427</f>
        <v>3228814</v>
      </c>
      <c r="H426" s="20">
        <f t="shared" ref="H426:I426" si="195">H427</f>
        <v>3228814</v>
      </c>
      <c r="I426" s="20">
        <f t="shared" si="195"/>
        <v>3228814</v>
      </c>
    </row>
    <row r="427" spans="1:9" ht="25.5" x14ac:dyDescent="0.2">
      <c r="A427" s="30" t="s">
        <v>178</v>
      </c>
      <c r="B427" s="18" t="s">
        <v>1</v>
      </c>
      <c r="C427" s="18" t="s">
        <v>171</v>
      </c>
      <c r="D427" s="18" t="s">
        <v>642</v>
      </c>
      <c r="E427" s="18" t="s">
        <v>179</v>
      </c>
      <c r="F427" s="19">
        <v>2794743</v>
      </c>
      <c r="G427" s="20">
        <v>3228814</v>
      </c>
      <c r="H427" s="20">
        <v>3228814</v>
      </c>
      <c r="I427" s="20">
        <v>3228814</v>
      </c>
    </row>
    <row r="428" spans="1:9" ht="38.25" x14ac:dyDescent="0.2">
      <c r="A428" s="30" t="s">
        <v>16</v>
      </c>
      <c r="B428" s="18" t="s">
        <v>1</v>
      </c>
      <c r="C428" s="18" t="s">
        <v>171</v>
      </c>
      <c r="D428" s="18" t="s">
        <v>642</v>
      </c>
      <c r="E428" s="18" t="s">
        <v>17</v>
      </c>
      <c r="F428" s="19">
        <f>F429</f>
        <v>70000</v>
      </c>
      <c r="G428" s="20">
        <f>G429</f>
        <v>73000</v>
      </c>
      <c r="H428" s="20">
        <f t="shared" ref="H428:I428" si="196">H429</f>
        <v>73000</v>
      </c>
      <c r="I428" s="20">
        <f t="shared" si="196"/>
        <v>73000</v>
      </c>
    </row>
    <row r="429" spans="1:9" ht="35.25" customHeight="1" x14ac:dyDescent="0.2">
      <c r="A429" s="30" t="s">
        <v>18</v>
      </c>
      <c r="B429" s="18" t="s">
        <v>1</v>
      </c>
      <c r="C429" s="18" t="s">
        <v>171</v>
      </c>
      <c r="D429" s="18" t="s">
        <v>642</v>
      </c>
      <c r="E429" s="18" t="s">
        <v>19</v>
      </c>
      <c r="F429" s="19">
        <v>70000</v>
      </c>
      <c r="G429" s="20">
        <v>73000</v>
      </c>
      <c r="H429" s="20">
        <v>73000</v>
      </c>
      <c r="I429" s="20">
        <v>73000</v>
      </c>
    </row>
    <row r="430" spans="1:9" hidden="1" x14ac:dyDescent="0.2">
      <c r="A430" s="30" t="s">
        <v>20</v>
      </c>
      <c r="B430" s="18" t="s">
        <v>1</v>
      </c>
      <c r="C430" s="18" t="s">
        <v>171</v>
      </c>
      <c r="D430" s="18" t="s">
        <v>177</v>
      </c>
      <c r="E430" s="18" t="s">
        <v>21</v>
      </c>
      <c r="F430" s="19">
        <f>F431</f>
        <v>0</v>
      </c>
      <c r="G430" s="20">
        <f>G431</f>
        <v>0</v>
      </c>
      <c r="H430" s="20">
        <f t="shared" ref="H430:I430" si="197">H431</f>
        <v>0</v>
      </c>
      <c r="I430" s="20">
        <f t="shared" si="197"/>
        <v>0</v>
      </c>
    </row>
    <row r="431" spans="1:9" ht="27" hidden="1" customHeight="1" x14ac:dyDescent="0.2">
      <c r="A431" s="30" t="s">
        <v>22</v>
      </c>
      <c r="B431" s="18" t="s">
        <v>1</v>
      </c>
      <c r="C431" s="18" t="s">
        <v>171</v>
      </c>
      <c r="D431" s="18" t="s">
        <v>177</v>
      </c>
      <c r="E431" s="18" t="s">
        <v>23</v>
      </c>
      <c r="F431" s="19"/>
      <c r="G431" s="20"/>
      <c r="H431" s="20"/>
      <c r="I431" s="20"/>
    </row>
    <row r="432" spans="1:9" ht="25.5" hidden="1" x14ac:dyDescent="0.2">
      <c r="A432" s="30" t="s">
        <v>182</v>
      </c>
      <c r="B432" s="18" t="s">
        <v>1</v>
      </c>
      <c r="C432" s="18" t="s">
        <v>171</v>
      </c>
      <c r="D432" s="18" t="s">
        <v>183</v>
      </c>
      <c r="E432" s="18" t="s">
        <v>4</v>
      </c>
      <c r="F432" s="19">
        <f t="shared" ref="F432:I433" si="198">F433</f>
        <v>0</v>
      </c>
      <c r="G432" s="20">
        <f t="shared" si="198"/>
        <v>0</v>
      </c>
      <c r="H432" s="20">
        <f t="shared" si="198"/>
        <v>0</v>
      </c>
      <c r="I432" s="20">
        <f t="shared" si="198"/>
        <v>0</v>
      </c>
    </row>
    <row r="433" spans="1:9" ht="38.25" hidden="1" x14ac:dyDescent="0.2">
      <c r="A433" s="30" t="s">
        <v>16</v>
      </c>
      <c r="B433" s="18" t="s">
        <v>1</v>
      </c>
      <c r="C433" s="18" t="s">
        <v>171</v>
      </c>
      <c r="D433" s="18" t="s">
        <v>183</v>
      </c>
      <c r="E433" s="18" t="s">
        <v>17</v>
      </c>
      <c r="F433" s="19">
        <f t="shared" si="198"/>
        <v>0</v>
      </c>
      <c r="G433" s="20">
        <f t="shared" si="198"/>
        <v>0</v>
      </c>
      <c r="H433" s="20">
        <f t="shared" si="198"/>
        <v>0</v>
      </c>
      <c r="I433" s="20">
        <f t="shared" si="198"/>
        <v>0</v>
      </c>
    </row>
    <row r="434" spans="1:9" ht="45.75" hidden="1" customHeight="1" x14ac:dyDescent="0.2">
      <c r="A434" s="30" t="s">
        <v>18</v>
      </c>
      <c r="B434" s="18" t="s">
        <v>1</v>
      </c>
      <c r="C434" s="18" t="s">
        <v>171</v>
      </c>
      <c r="D434" s="18" t="s">
        <v>183</v>
      </c>
      <c r="E434" s="18" t="s">
        <v>19</v>
      </c>
      <c r="F434" s="19"/>
      <c r="G434" s="20"/>
      <c r="H434" s="20"/>
      <c r="I434" s="20"/>
    </row>
    <row r="435" spans="1:9" ht="30" customHeight="1" x14ac:dyDescent="0.2">
      <c r="A435" s="30" t="s">
        <v>184</v>
      </c>
      <c r="B435" s="18" t="s">
        <v>1</v>
      </c>
      <c r="C435" s="18" t="s">
        <v>171</v>
      </c>
      <c r="D435" s="18" t="s">
        <v>845</v>
      </c>
      <c r="E435" s="18" t="s">
        <v>4</v>
      </c>
      <c r="F435" s="19">
        <f t="shared" ref="F435:I436" si="199">F436</f>
        <v>0</v>
      </c>
      <c r="G435" s="20">
        <f t="shared" si="199"/>
        <v>500000</v>
      </c>
      <c r="H435" s="20">
        <f t="shared" si="199"/>
        <v>500000</v>
      </c>
      <c r="I435" s="20">
        <f t="shared" si="199"/>
        <v>500000</v>
      </c>
    </row>
    <row r="436" spans="1:9" ht="27" customHeight="1" x14ac:dyDescent="0.2">
      <c r="A436" s="30" t="s">
        <v>16</v>
      </c>
      <c r="B436" s="18" t="s">
        <v>1</v>
      </c>
      <c r="C436" s="18" t="s">
        <v>171</v>
      </c>
      <c r="D436" s="18" t="s">
        <v>845</v>
      </c>
      <c r="E436" s="18" t="s">
        <v>17</v>
      </c>
      <c r="F436" s="19">
        <f t="shared" si="199"/>
        <v>0</v>
      </c>
      <c r="G436" s="20">
        <f t="shared" si="199"/>
        <v>500000</v>
      </c>
      <c r="H436" s="20">
        <f t="shared" si="199"/>
        <v>500000</v>
      </c>
      <c r="I436" s="20">
        <f t="shared" si="199"/>
        <v>500000</v>
      </c>
    </row>
    <row r="437" spans="1:9" ht="24.75" customHeight="1" x14ac:dyDescent="0.2">
      <c r="A437" s="30" t="s">
        <v>18</v>
      </c>
      <c r="B437" s="18" t="s">
        <v>1</v>
      </c>
      <c r="C437" s="18" t="s">
        <v>171</v>
      </c>
      <c r="D437" s="18" t="s">
        <v>845</v>
      </c>
      <c r="E437" s="18" t="s">
        <v>19</v>
      </c>
      <c r="F437" s="19"/>
      <c r="G437" s="20">
        <v>500000</v>
      </c>
      <c r="H437" s="20">
        <v>500000</v>
      </c>
      <c r="I437" s="20">
        <v>500000</v>
      </c>
    </row>
    <row r="438" spans="1:9" ht="30.75" hidden="1" customHeight="1" x14ac:dyDescent="0.2">
      <c r="A438" s="30" t="s">
        <v>404</v>
      </c>
      <c r="B438" s="18" t="s">
        <v>1</v>
      </c>
      <c r="C438" s="18" t="s">
        <v>171</v>
      </c>
      <c r="D438" s="18">
        <v>1200112040</v>
      </c>
      <c r="E438" s="18" t="s">
        <v>4</v>
      </c>
      <c r="F438" s="19">
        <f t="shared" ref="F438:I439" si="200">F439</f>
        <v>0</v>
      </c>
      <c r="G438" s="20">
        <f t="shared" si="200"/>
        <v>0</v>
      </c>
      <c r="H438" s="20">
        <f t="shared" si="200"/>
        <v>0</v>
      </c>
      <c r="I438" s="20">
        <f t="shared" si="200"/>
        <v>0</v>
      </c>
    </row>
    <row r="439" spans="1:9" ht="38.25" hidden="1" x14ac:dyDescent="0.2">
      <c r="A439" s="30" t="s">
        <v>16</v>
      </c>
      <c r="B439" s="18" t="s">
        <v>1</v>
      </c>
      <c r="C439" s="18" t="s">
        <v>171</v>
      </c>
      <c r="D439" s="18">
        <v>1200112040</v>
      </c>
      <c r="E439" s="18" t="s">
        <v>17</v>
      </c>
      <c r="F439" s="19">
        <f t="shared" si="200"/>
        <v>0</v>
      </c>
      <c r="G439" s="20">
        <f t="shared" si="200"/>
        <v>0</v>
      </c>
      <c r="H439" s="20">
        <f t="shared" si="200"/>
        <v>0</v>
      </c>
      <c r="I439" s="20">
        <f t="shared" si="200"/>
        <v>0</v>
      </c>
    </row>
    <row r="440" spans="1:9" ht="32.25" hidden="1" customHeight="1" x14ac:dyDescent="0.2">
      <c r="A440" s="30" t="s">
        <v>18</v>
      </c>
      <c r="B440" s="18" t="s">
        <v>1</v>
      </c>
      <c r="C440" s="18" t="s">
        <v>171</v>
      </c>
      <c r="D440" s="18">
        <v>1200112040</v>
      </c>
      <c r="E440" s="18" t="s">
        <v>19</v>
      </c>
      <c r="F440" s="19"/>
      <c r="G440" s="20"/>
      <c r="H440" s="20"/>
      <c r="I440" s="20"/>
    </row>
    <row r="441" spans="1:9" ht="38.25" x14ac:dyDescent="0.2">
      <c r="A441" s="30" t="s">
        <v>185</v>
      </c>
      <c r="B441" s="18" t="s">
        <v>1</v>
      </c>
      <c r="C441" s="18" t="s">
        <v>171</v>
      </c>
      <c r="D441" s="18" t="s">
        <v>643</v>
      </c>
      <c r="E441" s="18" t="s">
        <v>4</v>
      </c>
      <c r="F441" s="19">
        <f t="shared" ref="F441:I442" si="201">F442</f>
        <v>500000</v>
      </c>
      <c r="G441" s="20">
        <f t="shared" si="201"/>
        <v>500000</v>
      </c>
      <c r="H441" s="20">
        <f t="shared" si="201"/>
        <v>500000</v>
      </c>
      <c r="I441" s="20">
        <f t="shared" si="201"/>
        <v>500000</v>
      </c>
    </row>
    <row r="442" spans="1:9" ht="38.25" x14ac:dyDescent="0.2">
      <c r="A442" s="30" t="s">
        <v>16</v>
      </c>
      <c r="B442" s="18" t="s">
        <v>1</v>
      </c>
      <c r="C442" s="18" t="s">
        <v>171</v>
      </c>
      <c r="D442" s="18" t="s">
        <v>643</v>
      </c>
      <c r="E442" s="18" t="s">
        <v>17</v>
      </c>
      <c r="F442" s="19">
        <f t="shared" si="201"/>
        <v>500000</v>
      </c>
      <c r="G442" s="20">
        <f t="shared" si="201"/>
        <v>500000</v>
      </c>
      <c r="H442" s="20">
        <f t="shared" si="201"/>
        <v>500000</v>
      </c>
      <c r="I442" s="20">
        <f t="shared" si="201"/>
        <v>500000</v>
      </c>
    </row>
    <row r="443" spans="1:9" ht="46.5" customHeight="1" x14ac:dyDescent="0.2">
      <c r="A443" s="30" t="s">
        <v>18</v>
      </c>
      <c r="B443" s="18" t="s">
        <v>1</v>
      </c>
      <c r="C443" s="18" t="s">
        <v>171</v>
      </c>
      <c r="D443" s="18" t="s">
        <v>643</v>
      </c>
      <c r="E443" s="18" t="s">
        <v>19</v>
      </c>
      <c r="F443" s="19">
        <v>500000</v>
      </c>
      <c r="G443" s="20">
        <v>500000</v>
      </c>
      <c r="H443" s="20">
        <v>500000</v>
      </c>
      <c r="I443" s="20">
        <v>500000</v>
      </c>
    </row>
    <row r="444" spans="1:9" ht="18.75" hidden="1" customHeight="1" x14ac:dyDescent="0.2">
      <c r="A444" s="30" t="s">
        <v>186</v>
      </c>
      <c r="B444" s="18" t="s">
        <v>1</v>
      </c>
      <c r="C444" s="18" t="s">
        <v>187</v>
      </c>
      <c r="D444" s="18" t="s">
        <v>3</v>
      </c>
      <c r="E444" s="18" t="s">
        <v>4</v>
      </c>
      <c r="F444" s="19">
        <f t="shared" ref="F444:I445" si="202">F445</f>
        <v>0</v>
      </c>
      <c r="G444" s="20">
        <f t="shared" si="202"/>
        <v>0</v>
      </c>
      <c r="H444" s="20">
        <f t="shared" si="202"/>
        <v>0</v>
      </c>
      <c r="I444" s="20">
        <f t="shared" si="202"/>
        <v>0</v>
      </c>
    </row>
    <row r="445" spans="1:9" ht="20.25" hidden="1" customHeight="1" x14ac:dyDescent="0.2">
      <c r="A445" s="30" t="s">
        <v>277</v>
      </c>
      <c r="B445" s="18" t="s">
        <v>1</v>
      </c>
      <c r="C445" s="18" t="s">
        <v>276</v>
      </c>
      <c r="D445" s="18" t="s">
        <v>278</v>
      </c>
      <c r="E445" s="18" t="s">
        <v>4</v>
      </c>
      <c r="F445" s="19">
        <f t="shared" si="202"/>
        <v>0</v>
      </c>
      <c r="G445" s="20">
        <f t="shared" si="202"/>
        <v>0</v>
      </c>
      <c r="H445" s="20">
        <f t="shared" si="202"/>
        <v>0</v>
      </c>
      <c r="I445" s="20">
        <f t="shared" si="202"/>
        <v>0</v>
      </c>
    </row>
    <row r="446" spans="1:9" ht="21.75" hidden="1" customHeight="1" x14ac:dyDescent="0.2">
      <c r="A446" s="30" t="s">
        <v>279</v>
      </c>
      <c r="B446" s="18" t="s">
        <v>1</v>
      </c>
      <c r="C446" s="18" t="s">
        <v>276</v>
      </c>
      <c r="D446" s="18" t="s">
        <v>280</v>
      </c>
      <c r="E446" s="18" t="s">
        <v>4</v>
      </c>
      <c r="F446" s="19">
        <f t="shared" ref="F446:I449" si="203">F447</f>
        <v>0</v>
      </c>
      <c r="G446" s="20">
        <f t="shared" si="203"/>
        <v>0</v>
      </c>
      <c r="H446" s="20">
        <f t="shared" si="203"/>
        <v>0</v>
      </c>
      <c r="I446" s="20">
        <f t="shared" si="203"/>
        <v>0</v>
      </c>
    </row>
    <row r="447" spans="1:9" ht="19.5" hidden="1" customHeight="1" x14ac:dyDescent="0.2">
      <c r="A447" s="89" t="s">
        <v>445</v>
      </c>
      <c r="B447" s="18" t="s">
        <v>1</v>
      </c>
      <c r="C447" s="18" t="s">
        <v>276</v>
      </c>
      <c r="D447" s="26" t="s">
        <v>289</v>
      </c>
      <c r="E447" s="18" t="s">
        <v>4</v>
      </c>
      <c r="F447" s="19">
        <f>F448+F451</f>
        <v>0</v>
      </c>
      <c r="G447" s="20">
        <f>G448+G451</f>
        <v>0</v>
      </c>
      <c r="H447" s="20">
        <f t="shared" ref="H447:I447" si="204">H448+H451</f>
        <v>0</v>
      </c>
      <c r="I447" s="20">
        <f t="shared" si="204"/>
        <v>0</v>
      </c>
    </row>
    <row r="448" spans="1:9" ht="20.25" hidden="1" customHeight="1" x14ac:dyDescent="0.2">
      <c r="A448" s="91" t="s">
        <v>446</v>
      </c>
      <c r="B448" s="18" t="s">
        <v>1</v>
      </c>
      <c r="C448" s="18" t="s">
        <v>276</v>
      </c>
      <c r="D448" s="26" t="s">
        <v>448</v>
      </c>
      <c r="E448" s="18" t="s">
        <v>4</v>
      </c>
      <c r="F448" s="19">
        <f t="shared" si="203"/>
        <v>0</v>
      </c>
      <c r="G448" s="20">
        <f t="shared" si="203"/>
        <v>0</v>
      </c>
      <c r="H448" s="20">
        <f t="shared" si="203"/>
        <v>0</v>
      </c>
      <c r="I448" s="20">
        <f t="shared" si="203"/>
        <v>0</v>
      </c>
    </row>
    <row r="449" spans="1:9" ht="15.75" hidden="1" customHeight="1" x14ac:dyDescent="0.2">
      <c r="A449" s="91" t="s">
        <v>421</v>
      </c>
      <c r="B449" s="18" t="s">
        <v>1</v>
      </c>
      <c r="C449" s="18" t="s">
        <v>276</v>
      </c>
      <c r="D449" s="26" t="s">
        <v>448</v>
      </c>
      <c r="E449" s="26" t="s">
        <v>146</v>
      </c>
      <c r="F449" s="19">
        <f t="shared" si="203"/>
        <v>0</v>
      </c>
      <c r="G449" s="20">
        <f t="shared" si="203"/>
        <v>0</v>
      </c>
      <c r="H449" s="20">
        <f t="shared" si="203"/>
        <v>0</v>
      </c>
      <c r="I449" s="20">
        <f t="shared" si="203"/>
        <v>0</v>
      </c>
    </row>
    <row r="450" spans="1:9" ht="22.5" hidden="1" customHeight="1" x14ac:dyDescent="0.2">
      <c r="A450" s="91" t="s">
        <v>422</v>
      </c>
      <c r="B450" s="18" t="s">
        <v>1</v>
      </c>
      <c r="C450" s="18" t="s">
        <v>276</v>
      </c>
      <c r="D450" s="26" t="s">
        <v>448</v>
      </c>
      <c r="E450" s="26" t="s">
        <v>148</v>
      </c>
      <c r="F450" s="19"/>
      <c r="G450" s="20"/>
      <c r="H450" s="20"/>
      <c r="I450" s="20"/>
    </row>
    <row r="451" spans="1:9" ht="26.25" hidden="1" customHeight="1" x14ac:dyDescent="0.2">
      <c r="A451" s="91" t="s">
        <v>447</v>
      </c>
      <c r="B451" s="18" t="s">
        <v>1</v>
      </c>
      <c r="C451" s="18" t="s">
        <v>276</v>
      </c>
      <c r="D451" s="26" t="s">
        <v>449</v>
      </c>
      <c r="E451" s="18" t="s">
        <v>4</v>
      </c>
      <c r="F451" s="19">
        <f t="shared" ref="F451:I452" si="205">F452</f>
        <v>0</v>
      </c>
      <c r="G451" s="20">
        <f t="shared" si="205"/>
        <v>0</v>
      </c>
      <c r="H451" s="20">
        <f t="shared" si="205"/>
        <v>0</v>
      </c>
      <c r="I451" s="20">
        <f t="shared" si="205"/>
        <v>0</v>
      </c>
    </row>
    <row r="452" spans="1:9" ht="14.25" hidden="1" customHeight="1" x14ac:dyDescent="0.2">
      <c r="A452" s="91" t="s">
        <v>421</v>
      </c>
      <c r="B452" s="18" t="s">
        <v>1</v>
      </c>
      <c r="C452" s="18" t="s">
        <v>276</v>
      </c>
      <c r="D452" s="26" t="s">
        <v>449</v>
      </c>
      <c r="E452" s="26" t="s">
        <v>146</v>
      </c>
      <c r="F452" s="19">
        <f t="shared" si="205"/>
        <v>0</v>
      </c>
      <c r="G452" s="20">
        <f t="shared" si="205"/>
        <v>0</v>
      </c>
      <c r="H452" s="20">
        <f t="shared" si="205"/>
        <v>0</v>
      </c>
      <c r="I452" s="20">
        <f t="shared" si="205"/>
        <v>0</v>
      </c>
    </row>
    <row r="453" spans="1:9" ht="20.25" hidden="1" customHeight="1" x14ac:dyDescent="0.2">
      <c r="A453" s="91" t="s">
        <v>422</v>
      </c>
      <c r="B453" s="18" t="s">
        <v>1</v>
      </c>
      <c r="C453" s="18" t="s">
        <v>276</v>
      </c>
      <c r="D453" s="26" t="s">
        <v>449</v>
      </c>
      <c r="E453" s="26" t="s">
        <v>148</v>
      </c>
      <c r="F453" s="19"/>
      <c r="G453" s="20"/>
      <c r="H453" s="20"/>
      <c r="I453" s="20"/>
    </row>
    <row r="454" spans="1:9" ht="15.75" hidden="1" customHeight="1" x14ac:dyDescent="0.2">
      <c r="A454" s="30" t="s">
        <v>435</v>
      </c>
      <c r="B454" s="18" t="s">
        <v>1</v>
      </c>
      <c r="C454" s="18" t="s">
        <v>302</v>
      </c>
      <c r="D454" s="18" t="s">
        <v>436</v>
      </c>
      <c r="E454" s="21" t="s">
        <v>4</v>
      </c>
      <c r="F454" s="19">
        <f t="shared" ref="F454:I455" si="206">F455</f>
        <v>0</v>
      </c>
      <c r="G454" s="20">
        <f t="shared" si="206"/>
        <v>0</v>
      </c>
      <c r="H454" s="20">
        <f t="shared" si="206"/>
        <v>0</v>
      </c>
      <c r="I454" s="20">
        <f t="shared" si="206"/>
        <v>0</v>
      </c>
    </row>
    <row r="455" spans="1:9" ht="17.25" hidden="1" customHeight="1" x14ac:dyDescent="0.2">
      <c r="A455" s="30" t="s">
        <v>421</v>
      </c>
      <c r="B455" s="18" t="s">
        <v>1</v>
      </c>
      <c r="C455" s="18" t="s">
        <v>302</v>
      </c>
      <c r="D455" s="18" t="s">
        <v>436</v>
      </c>
      <c r="E455" s="18">
        <v>400</v>
      </c>
      <c r="F455" s="19">
        <f t="shared" si="206"/>
        <v>0</v>
      </c>
      <c r="G455" s="20">
        <f t="shared" si="206"/>
        <v>0</v>
      </c>
      <c r="H455" s="20">
        <f t="shared" si="206"/>
        <v>0</v>
      </c>
      <c r="I455" s="20">
        <f t="shared" si="206"/>
        <v>0</v>
      </c>
    </row>
    <row r="456" spans="1:9" ht="21.75" hidden="1" customHeight="1" x14ac:dyDescent="0.2">
      <c r="A456" s="30" t="s">
        <v>422</v>
      </c>
      <c r="B456" s="18" t="s">
        <v>1</v>
      </c>
      <c r="C456" s="18" t="s">
        <v>302</v>
      </c>
      <c r="D456" s="18" t="s">
        <v>436</v>
      </c>
      <c r="E456" s="18">
        <v>410</v>
      </c>
      <c r="F456" s="38"/>
      <c r="G456" s="39"/>
      <c r="H456" s="39"/>
      <c r="I456" s="39"/>
    </row>
    <row r="457" spans="1:9" ht="149.44999999999999" customHeight="1" x14ac:dyDescent="0.2">
      <c r="A457" s="30" t="s">
        <v>510</v>
      </c>
      <c r="B457" s="18" t="s">
        <v>1</v>
      </c>
      <c r="C457" s="18" t="s">
        <v>171</v>
      </c>
      <c r="D457" s="18" t="s">
        <v>644</v>
      </c>
      <c r="E457" s="43" t="s">
        <v>4</v>
      </c>
      <c r="F457" s="44">
        <v>1864440.11</v>
      </c>
      <c r="G457" s="45">
        <f>G458</f>
        <v>3962400</v>
      </c>
      <c r="H457" s="45">
        <f t="shared" ref="H457:I458" si="207">H458</f>
        <v>4120900</v>
      </c>
      <c r="I457" s="45">
        <f t="shared" si="207"/>
        <v>4285750</v>
      </c>
    </row>
    <row r="458" spans="1:9" ht="27.75" customHeight="1" x14ac:dyDescent="0.2">
      <c r="A458" s="30" t="s">
        <v>441</v>
      </c>
      <c r="B458" s="18" t="s">
        <v>1</v>
      </c>
      <c r="C458" s="18" t="s">
        <v>171</v>
      </c>
      <c r="D458" s="18" t="s">
        <v>644</v>
      </c>
      <c r="E458" s="43">
        <v>200</v>
      </c>
      <c r="F458" s="44">
        <v>1864440.11</v>
      </c>
      <c r="G458" s="45">
        <f>G459</f>
        <v>3962400</v>
      </c>
      <c r="H458" s="45">
        <f t="shared" si="207"/>
        <v>4120900</v>
      </c>
      <c r="I458" s="45">
        <f t="shared" si="207"/>
        <v>4285750</v>
      </c>
    </row>
    <row r="459" spans="1:9" ht="38.25" customHeight="1" x14ac:dyDescent="0.2">
      <c r="A459" s="93" t="s">
        <v>442</v>
      </c>
      <c r="B459" s="32" t="s">
        <v>1</v>
      </c>
      <c r="C459" s="32" t="s">
        <v>171</v>
      </c>
      <c r="D459" s="32" t="s">
        <v>644</v>
      </c>
      <c r="E459" s="46">
        <v>240</v>
      </c>
      <c r="F459" s="47">
        <v>1864440.11</v>
      </c>
      <c r="G459" s="48">
        <v>3962400</v>
      </c>
      <c r="H459" s="48">
        <v>4120900</v>
      </c>
      <c r="I459" s="48">
        <v>4285750</v>
      </c>
    </row>
    <row r="460" spans="1:9" ht="21" customHeight="1" x14ac:dyDescent="0.2">
      <c r="A460" s="30" t="s">
        <v>186</v>
      </c>
      <c r="B460" s="32" t="s">
        <v>1</v>
      </c>
      <c r="C460" s="18" t="s">
        <v>187</v>
      </c>
      <c r="D460" s="18" t="s">
        <v>564</v>
      </c>
      <c r="E460" s="18" t="s">
        <v>4</v>
      </c>
      <c r="F460" s="49"/>
      <c r="G460" s="45">
        <f>G461+G468</f>
        <v>503800000</v>
      </c>
      <c r="H460" s="45">
        <f t="shared" ref="H460:I460" si="208">H461+H468</f>
        <v>0</v>
      </c>
      <c r="I460" s="45">
        <f t="shared" si="208"/>
        <v>189991689.47</v>
      </c>
    </row>
    <row r="461" spans="1:9" ht="18" customHeight="1" x14ac:dyDescent="0.2">
      <c r="A461" s="30" t="s">
        <v>275</v>
      </c>
      <c r="B461" s="32" t="s">
        <v>1</v>
      </c>
      <c r="C461" s="18" t="s">
        <v>276</v>
      </c>
      <c r="D461" s="18" t="s">
        <v>564</v>
      </c>
      <c r="E461" s="18" t="s">
        <v>4</v>
      </c>
      <c r="F461" s="49"/>
      <c r="G461" s="45">
        <f>G462</f>
        <v>495000000</v>
      </c>
      <c r="H461" s="45">
        <f t="shared" ref="H461:I461" si="209">H462</f>
        <v>0</v>
      </c>
      <c r="I461" s="45">
        <f t="shared" si="209"/>
        <v>0</v>
      </c>
    </row>
    <row r="462" spans="1:9" ht="44.25" customHeight="1" x14ac:dyDescent="0.2">
      <c r="A462" s="30" t="s">
        <v>277</v>
      </c>
      <c r="B462" s="32" t="s">
        <v>1</v>
      </c>
      <c r="C462" s="18" t="s">
        <v>276</v>
      </c>
      <c r="D462" s="18" t="s">
        <v>744</v>
      </c>
      <c r="E462" s="18" t="s">
        <v>4</v>
      </c>
      <c r="F462" s="49"/>
      <c r="G462" s="45">
        <f>G463</f>
        <v>495000000</v>
      </c>
      <c r="H462" s="45">
        <f t="shared" ref="H462:I462" si="210">H463</f>
        <v>0</v>
      </c>
      <c r="I462" s="45">
        <f t="shared" si="210"/>
        <v>0</v>
      </c>
    </row>
    <row r="463" spans="1:9" ht="23.25" customHeight="1" x14ac:dyDescent="0.2">
      <c r="A463" s="30" t="s">
        <v>532</v>
      </c>
      <c r="B463" s="32" t="s">
        <v>1</v>
      </c>
      <c r="C463" s="18" t="s">
        <v>276</v>
      </c>
      <c r="D463" s="18" t="s">
        <v>681</v>
      </c>
      <c r="E463" s="18" t="s">
        <v>4</v>
      </c>
      <c r="F463" s="49"/>
      <c r="G463" s="45">
        <f>G464</f>
        <v>495000000</v>
      </c>
      <c r="H463" s="45">
        <f t="shared" ref="H463:I463" si="211">H464</f>
        <v>0</v>
      </c>
      <c r="I463" s="45">
        <f t="shared" si="211"/>
        <v>0</v>
      </c>
    </row>
    <row r="464" spans="1:9" ht="29.25" customHeight="1" x14ac:dyDescent="0.2">
      <c r="A464" s="30" t="s">
        <v>683</v>
      </c>
      <c r="B464" s="32" t="s">
        <v>1</v>
      </c>
      <c r="C464" s="18" t="s">
        <v>276</v>
      </c>
      <c r="D464" s="18" t="s">
        <v>682</v>
      </c>
      <c r="E464" s="18" t="s">
        <v>4</v>
      </c>
      <c r="F464" s="49"/>
      <c r="G464" s="45">
        <f>G465</f>
        <v>495000000</v>
      </c>
      <c r="H464" s="45">
        <v>0</v>
      </c>
      <c r="I464" s="45">
        <v>0</v>
      </c>
    </row>
    <row r="465" spans="1:12" ht="58.5" customHeight="1" x14ac:dyDescent="0.2">
      <c r="A465" s="94" t="s">
        <v>846</v>
      </c>
      <c r="B465" s="32" t="s">
        <v>1</v>
      </c>
      <c r="C465" s="18" t="s">
        <v>276</v>
      </c>
      <c r="D465" s="18" t="s">
        <v>847</v>
      </c>
      <c r="E465" s="26" t="s">
        <v>4</v>
      </c>
      <c r="F465" s="24">
        <f t="shared" ref="F465:I466" si="212">F466</f>
        <v>0</v>
      </c>
      <c r="G465" s="25">
        <f t="shared" si="212"/>
        <v>495000000</v>
      </c>
      <c r="H465" s="25">
        <f t="shared" si="212"/>
        <v>0</v>
      </c>
      <c r="I465" s="25">
        <f t="shared" si="212"/>
        <v>0</v>
      </c>
    </row>
    <row r="466" spans="1:12" ht="36" customHeight="1" x14ac:dyDescent="0.2">
      <c r="A466" s="23" t="s">
        <v>421</v>
      </c>
      <c r="B466" s="32" t="s">
        <v>1</v>
      </c>
      <c r="C466" s="18" t="s">
        <v>276</v>
      </c>
      <c r="D466" s="18" t="s">
        <v>847</v>
      </c>
      <c r="E466" s="26" t="s">
        <v>146</v>
      </c>
      <c r="F466" s="24">
        <f t="shared" si="212"/>
        <v>0</v>
      </c>
      <c r="G466" s="25">
        <f t="shared" si="212"/>
        <v>495000000</v>
      </c>
      <c r="H466" s="29">
        <v>0</v>
      </c>
      <c r="I466" s="29">
        <v>0</v>
      </c>
    </row>
    <row r="467" spans="1:12" ht="17.25" customHeight="1" x14ac:dyDescent="0.2">
      <c r="A467" s="23" t="s">
        <v>422</v>
      </c>
      <c r="B467" s="32" t="s">
        <v>1</v>
      </c>
      <c r="C467" s="18" t="s">
        <v>276</v>
      </c>
      <c r="D467" s="18" t="s">
        <v>847</v>
      </c>
      <c r="E467" s="26" t="s">
        <v>148</v>
      </c>
      <c r="F467" s="24"/>
      <c r="G467" s="25">
        <v>495000000</v>
      </c>
      <c r="H467" s="29">
        <v>0</v>
      </c>
      <c r="I467" s="29">
        <v>0</v>
      </c>
    </row>
    <row r="468" spans="1:12" ht="22.5" customHeight="1" x14ac:dyDescent="0.2">
      <c r="A468" s="30" t="s">
        <v>310</v>
      </c>
      <c r="B468" s="32" t="s">
        <v>1</v>
      </c>
      <c r="C468" s="18" t="s">
        <v>311</v>
      </c>
      <c r="D468" s="18" t="s">
        <v>564</v>
      </c>
      <c r="E468" s="18" t="s">
        <v>4</v>
      </c>
      <c r="F468" s="41"/>
      <c r="G468" s="42">
        <f>G469</f>
        <v>8800000</v>
      </c>
      <c r="H468" s="42">
        <f t="shared" ref="H468:I468" si="213">H469</f>
        <v>0</v>
      </c>
      <c r="I468" s="42">
        <f t="shared" si="213"/>
        <v>189991689.47</v>
      </c>
    </row>
    <row r="469" spans="1:12" ht="46.5" customHeight="1" x14ac:dyDescent="0.2">
      <c r="A469" s="30" t="s">
        <v>339</v>
      </c>
      <c r="B469" s="32" t="s">
        <v>1</v>
      </c>
      <c r="C469" s="18" t="s">
        <v>311</v>
      </c>
      <c r="D469" s="18" t="s">
        <v>887</v>
      </c>
      <c r="E469" s="18" t="s">
        <v>4</v>
      </c>
      <c r="F469" s="41"/>
      <c r="G469" s="42">
        <f>G470</f>
        <v>8800000</v>
      </c>
      <c r="H469" s="42">
        <f t="shared" ref="H469:I471" si="214">H470</f>
        <v>0</v>
      </c>
      <c r="I469" s="42">
        <f t="shared" si="214"/>
        <v>189991689.47</v>
      </c>
    </row>
    <row r="470" spans="1:12" ht="16.5" customHeight="1" x14ac:dyDescent="0.2">
      <c r="A470" s="30" t="s">
        <v>532</v>
      </c>
      <c r="B470" s="32" t="s">
        <v>1</v>
      </c>
      <c r="C470" s="18" t="s">
        <v>311</v>
      </c>
      <c r="D470" s="18" t="s">
        <v>761</v>
      </c>
      <c r="E470" s="18" t="s">
        <v>4</v>
      </c>
      <c r="F470" s="41"/>
      <c r="G470" s="42">
        <f>G471</f>
        <v>8800000</v>
      </c>
      <c r="H470" s="42">
        <f t="shared" si="214"/>
        <v>0</v>
      </c>
      <c r="I470" s="42">
        <f t="shared" si="214"/>
        <v>189991689.47</v>
      </c>
    </row>
    <row r="471" spans="1:12" ht="33.75" customHeight="1" x14ac:dyDescent="0.2">
      <c r="A471" s="92" t="s">
        <v>765</v>
      </c>
      <c r="B471" s="32" t="s">
        <v>1</v>
      </c>
      <c r="C471" s="40" t="s">
        <v>311</v>
      </c>
      <c r="D471" s="40" t="s">
        <v>766</v>
      </c>
      <c r="E471" s="40" t="s">
        <v>4</v>
      </c>
      <c r="F471" s="41"/>
      <c r="G471" s="50">
        <f>G472</f>
        <v>8800000</v>
      </c>
      <c r="H471" s="50">
        <f t="shared" si="214"/>
        <v>0</v>
      </c>
      <c r="I471" s="50">
        <f t="shared" si="214"/>
        <v>189991689.47</v>
      </c>
    </row>
    <row r="472" spans="1:12" ht="43.5" customHeight="1" x14ac:dyDescent="0.2">
      <c r="A472" s="30" t="s">
        <v>343</v>
      </c>
      <c r="B472" s="32" t="s">
        <v>1</v>
      </c>
      <c r="C472" s="51" t="s">
        <v>311</v>
      </c>
      <c r="D472" s="52" t="s">
        <v>929</v>
      </c>
      <c r="E472" s="18" t="s">
        <v>4</v>
      </c>
      <c r="F472" s="19">
        <f t="shared" ref="F472:I473" si="215">F473</f>
        <v>0</v>
      </c>
      <c r="G472" s="29">
        <f t="shared" si="215"/>
        <v>8800000</v>
      </c>
      <c r="H472" s="29">
        <f t="shared" si="215"/>
        <v>0</v>
      </c>
      <c r="I472" s="29">
        <f t="shared" si="215"/>
        <v>189991689.47</v>
      </c>
    </row>
    <row r="473" spans="1:12" ht="30.75" customHeight="1" x14ac:dyDescent="0.2">
      <c r="A473" s="30" t="s">
        <v>16</v>
      </c>
      <c r="B473" s="32" t="s">
        <v>1</v>
      </c>
      <c r="C473" s="51" t="s">
        <v>311</v>
      </c>
      <c r="D473" s="52" t="s">
        <v>929</v>
      </c>
      <c r="E473" s="18" t="s">
        <v>17</v>
      </c>
      <c r="F473" s="19">
        <f t="shared" si="215"/>
        <v>0</v>
      </c>
      <c r="G473" s="29">
        <f t="shared" si="215"/>
        <v>8800000</v>
      </c>
      <c r="H473" s="29">
        <f t="shared" si="215"/>
        <v>0</v>
      </c>
      <c r="I473" s="29">
        <f t="shared" si="215"/>
        <v>189991689.47</v>
      </c>
    </row>
    <row r="474" spans="1:12" ht="42" customHeight="1" x14ac:dyDescent="0.2">
      <c r="A474" s="30" t="s">
        <v>18</v>
      </c>
      <c r="B474" s="32" t="s">
        <v>1</v>
      </c>
      <c r="C474" s="51" t="s">
        <v>311</v>
      </c>
      <c r="D474" s="52" t="s">
        <v>929</v>
      </c>
      <c r="E474" s="18" t="s">
        <v>19</v>
      </c>
      <c r="F474" s="19"/>
      <c r="G474" s="29">
        <v>8800000</v>
      </c>
      <c r="H474" s="39">
        <v>0</v>
      </c>
      <c r="I474" s="39">
        <v>189991689.47</v>
      </c>
    </row>
    <row r="475" spans="1:12" x14ac:dyDescent="0.2">
      <c r="A475" s="30" t="s">
        <v>192</v>
      </c>
      <c r="B475" s="18" t="s">
        <v>1</v>
      </c>
      <c r="C475" s="18" t="s">
        <v>193</v>
      </c>
      <c r="D475" s="18" t="s">
        <v>564</v>
      </c>
      <c r="E475" s="18" t="s">
        <v>4</v>
      </c>
      <c r="F475" s="19">
        <f t="shared" ref="F475:I479" si="216">F476</f>
        <v>3124832</v>
      </c>
      <c r="G475" s="20">
        <f t="shared" si="216"/>
        <v>1600000</v>
      </c>
      <c r="H475" s="20">
        <f t="shared" si="216"/>
        <v>1600000</v>
      </c>
      <c r="I475" s="20">
        <f t="shared" si="216"/>
        <v>1600000</v>
      </c>
    </row>
    <row r="476" spans="1:12" x14ac:dyDescent="0.2">
      <c r="A476" s="30" t="s">
        <v>194</v>
      </c>
      <c r="B476" s="18" t="s">
        <v>1</v>
      </c>
      <c r="C476" s="18" t="s">
        <v>195</v>
      </c>
      <c r="D476" s="18" t="s">
        <v>564</v>
      </c>
      <c r="E476" s="18" t="s">
        <v>4</v>
      </c>
      <c r="F476" s="19">
        <f t="shared" si="216"/>
        <v>3124832</v>
      </c>
      <c r="G476" s="20">
        <f t="shared" si="216"/>
        <v>1600000</v>
      </c>
      <c r="H476" s="20">
        <f t="shared" si="216"/>
        <v>1600000</v>
      </c>
      <c r="I476" s="20">
        <f t="shared" si="216"/>
        <v>1600000</v>
      </c>
    </row>
    <row r="477" spans="1:12" x14ac:dyDescent="0.2">
      <c r="A477" s="30" t="s">
        <v>196</v>
      </c>
      <c r="B477" s="18" t="s">
        <v>1</v>
      </c>
      <c r="C477" s="18" t="s">
        <v>195</v>
      </c>
      <c r="D477" s="18" t="s">
        <v>645</v>
      </c>
      <c r="E477" s="18" t="s">
        <v>4</v>
      </c>
      <c r="F477" s="19">
        <f t="shared" si="216"/>
        <v>3124832</v>
      </c>
      <c r="G477" s="20">
        <f t="shared" si="216"/>
        <v>1600000</v>
      </c>
      <c r="H477" s="20">
        <f t="shared" si="216"/>
        <v>1600000</v>
      </c>
      <c r="I477" s="20">
        <f t="shared" si="216"/>
        <v>1600000</v>
      </c>
    </row>
    <row r="478" spans="1:12" ht="25.5" x14ac:dyDescent="0.2">
      <c r="A478" s="30" t="s">
        <v>197</v>
      </c>
      <c r="B478" s="18" t="s">
        <v>1</v>
      </c>
      <c r="C478" s="18" t="s">
        <v>195</v>
      </c>
      <c r="D478" s="18" t="s">
        <v>646</v>
      </c>
      <c r="E478" s="18" t="s">
        <v>4</v>
      </c>
      <c r="F478" s="19">
        <f t="shared" si="216"/>
        <v>3124832</v>
      </c>
      <c r="G478" s="20">
        <f t="shared" si="216"/>
        <v>1600000</v>
      </c>
      <c r="H478" s="20">
        <f t="shared" si="216"/>
        <v>1600000</v>
      </c>
      <c r="I478" s="20">
        <f t="shared" si="216"/>
        <v>1600000</v>
      </c>
    </row>
    <row r="479" spans="1:12" ht="38.25" x14ac:dyDescent="0.2">
      <c r="A479" s="30" t="s">
        <v>198</v>
      </c>
      <c r="B479" s="18" t="s">
        <v>1</v>
      </c>
      <c r="C479" s="18" t="s">
        <v>195</v>
      </c>
      <c r="D479" s="18" t="s">
        <v>646</v>
      </c>
      <c r="E479" s="18" t="s">
        <v>199</v>
      </c>
      <c r="F479" s="19">
        <f t="shared" si="216"/>
        <v>3124832</v>
      </c>
      <c r="G479" s="20">
        <f>G480</f>
        <v>1600000</v>
      </c>
      <c r="H479" s="20">
        <f t="shared" si="216"/>
        <v>1600000</v>
      </c>
      <c r="I479" s="20">
        <f t="shared" si="216"/>
        <v>1600000</v>
      </c>
      <c r="L479" s="17"/>
    </row>
    <row r="480" spans="1:12" x14ac:dyDescent="0.2">
      <c r="A480" s="30" t="s">
        <v>200</v>
      </c>
      <c r="B480" s="18" t="s">
        <v>1</v>
      </c>
      <c r="C480" s="18" t="s">
        <v>195</v>
      </c>
      <c r="D480" s="18" t="s">
        <v>646</v>
      </c>
      <c r="E480" s="18" t="s">
        <v>201</v>
      </c>
      <c r="F480" s="19">
        <v>3124832</v>
      </c>
      <c r="G480" s="20">
        <v>1600000</v>
      </c>
      <c r="H480" s="20">
        <v>1600000</v>
      </c>
      <c r="I480" s="20">
        <v>1600000</v>
      </c>
    </row>
    <row r="481" spans="1:11" x14ac:dyDescent="0.2">
      <c r="A481" s="30" t="s">
        <v>202</v>
      </c>
      <c r="B481" s="18" t="s">
        <v>1</v>
      </c>
      <c r="C481" s="18" t="s">
        <v>203</v>
      </c>
      <c r="D481" s="18" t="s">
        <v>564</v>
      </c>
      <c r="E481" s="18" t="s">
        <v>4</v>
      </c>
      <c r="F481" s="19" t="e">
        <f>F482+F510</f>
        <v>#REF!</v>
      </c>
      <c r="G481" s="20">
        <f>G482+G510</f>
        <v>50163344</v>
      </c>
      <c r="H481" s="20">
        <f t="shared" ref="H481:I481" si="217">H482+H510</f>
        <v>52649287</v>
      </c>
      <c r="I481" s="20">
        <f t="shared" si="217"/>
        <v>50163344</v>
      </c>
      <c r="K481" s="17"/>
    </row>
    <row r="482" spans="1:11" ht="16.5" customHeight="1" x14ac:dyDescent="0.2">
      <c r="A482" s="30" t="s">
        <v>204</v>
      </c>
      <c r="B482" s="18" t="s">
        <v>1</v>
      </c>
      <c r="C482" s="18" t="s">
        <v>205</v>
      </c>
      <c r="D482" s="18" t="s">
        <v>564</v>
      </c>
      <c r="E482" s="18" t="s">
        <v>4</v>
      </c>
      <c r="F482" s="19" t="e">
        <f>F483+F492</f>
        <v>#REF!</v>
      </c>
      <c r="G482" s="20">
        <f>G483+G492</f>
        <v>38333914</v>
      </c>
      <c r="H482" s="20">
        <f>H483+H492</f>
        <v>40819857</v>
      </c>
      <c r="I482" s="20">
        <f t="shared" ref="I482" si="218">I483+I492</f>
        <v>38333914</v>
      </c>
    </row>
    <row r="483" spans="1:11" ht="45" customHeight="1" x14ac:dyDescent="0.2">
      <c r="A483" s="30" t="s">
        <v>206</v>
      </c>
      <c r="B483" s="18" t="s">
        <v>1</v>
      </c>
      <c r="C483" s="18" t="s">
        <v>205</v>
      </c>
      <c r="D483" s="18" t="s">
        <v>647</v>
      </c>
      <c r="E483" s="18" t="s">
        <v>4</v>
      </c>
      <c r="F483" s="19" t="e">
        <f>F485</f>
        <v>#REF!</v>
      </c>
      <c r="G483" s="20">
        <f>G485</f>
        <v>37610914</v>
      </c>
      <c r="H483" s="20">
        <f t="shared" ref="H483:I483" si="219">H485</f>
        <v>37610914</v>
      </c>
      <c r="I483" s="20">
        <f t="shared" si="219"/>
        <v>37610914</v>
      </c>
      <c r="J483" s="17"/>
    </row>
    <row r="484" spans="1:11" ht="19.899999999999999" customHeight="1" x14ac:dyDescent="0.2">
      <c r="A484" s="30" t="s">
        <v>532</v>
      </c>
      <c r="B484" s="18" t="s">
        <v>1</v>
      </c>
      <c r="C484" s="18" t="s">
        <v>205</v>
      </c>
      <c r="D484" s="18" t="s">
        <v>648</v>
      </c>
      <c r="E484" s="18" t="s">
        <v>4</v>
      </c>
      <c r="F484" s="19"/>
      <c r="G484" s="20">
        <f>G485</f>
        <v>37610914</v>
      </c>
      <c r="H484" s="20">
        <f t="shared" ref="H484:I485" si="220">H485</f>
        <v>37610914</v>
      </c>
      <c r="I484" s="20">
        <f t="shared" si="220"/>
        <v>37610914</v>
      </c>
      <c r="J484" s="17"/>
    </row>
    <row r="485" spans="1:11" ht="28.9" customHeight="1" x14ac:dyDescent="0.2">
      <c r="A485" s="30" t="s">
        <v>650</v>
      </c>
      <c r="B485" s="18" t="s">
        <v>1</v>
      </c>
      <c r="C485" s="18" t="s">
        <v>205</v>
      </c>
      <c r="D485" s="18" t="s">
        <v>649</v>
      </c>
      <c r="E485" s="18" t="s">
        <v>4</v>
      </c>
      <c r="F485" s="19" t="e">
        <f>#REF!</f>
        <v>#REF!</v>
      </c>
      <c r="G485" s="20">
        <f>G486</f>
        <v>37610914</v>
      </c>
      <c r="H485" s="20">
        <f t="shared" si="220"/>
        <v>37610914</v>
      </c>
      <c r="I485" s="20">
        <f t="shared" si="220"/>
        <v>37610914</v>
      </c>
    </row>
    <row r="486" spans="1:11" ht="56.25" customHeight="1" x14ac:dyDescent="0.2">
      <c r="A486" s="30" t="s">
        <v>207</v>
      </c>
      <c r="B486" s="18" t="s">
        <v>1</v>
      </c>
      <c r="C486" s="18" t="s">
        <v>205</v>
      </c>
      <c r="D486" s="18" t="s">
        <v>651</v>
      </c>
      <c r="E486" s="18" t="s">
        <v>4</v>
      </c>
      <c r="F486" s="19">
        <f>F487+F489</f>
        <v>29487292</v>
      </c>
      <c r="G486" s="20">
        <f>G487+G489</f>
        <v>37610914</v>
      </c>
      <c r="H486" s="20">
        <f t="shared" ref="H486:I486" si="221">H487+H489</f>
        <v>37610914</v>
      </c>
      <c r="I486" s="20">
        <f t="shared" si="221"/>
        <v>37610914</v>
      </c>
    </row>
    <row r="487" spans="1:11" ht="29.25" hidden="1" customHeight="1" x14ac:dyDescent="0.2">
      <c r="A487" s="30" t="s">
        <v>16</v>
      </c>
      <c r="B487" s="18" t="s">
        <v>1</v>
      </c>
      <c r="C487" s="18" t="s">
        <v>205</v>
      </c>
      <c r="D487" s="18" t="s">
        <v>208</v>
      </c>
      <c r="E487" s="18">
        <v>200</v>
      </c>
      <c r="F487" s="19">
        <f>F488</f>
        <v>0</v>
      </c>
      <c r="G487" s="20">
        <f>G488</f>
        <v>0</v>
      </c>
      <c r="H487" s="20">
        <f t="shared" ref="H487:I487" si="222">H488</f>
        <v>0</v>
      </c>
      <c r="I487" s="20">
        <f t="shared" si="222"/>
        <v>0</v>
      </c>
    </row>
    <row r="488" spans="1:11" ht="42.75" hidden="1" customHeight="1" x14ac:dyDescent="0.2">
      <c r="A488" s="30" t="s">
        <v>18</v>
      </c>
      <c r="B488" s="18" t="s">
        <v>1</v>
      </c>
      <c r="C488" s="18" t="s">
        <v>205</v>
      </c>
      <c r="D488" s="18" t="s">
        <v>208</v>
      </c>
      <c r="E488" s="18">
        <v>240</v>
      </c>
      <c r="F488" s="19"/>
      <c r="G488" s="20"/>
      <c r="H488" s="20"/>
      <c r="I488" s="20"/>
    </row>
    <row r="489" spans="1:11" ht="28.5" customHeight="1" x14ac:dyDescent="0.2">
      <c r="A489" s="30" t="s">
        <v>65</v>
      </c>
      <c r="B489" s="18" t="s">
        <v>1</v>
      </c>
      <c r="C489" s="18" t="s">
        <v>205</v>
      </c>
      <c r="D489" s="18" t="s">
        <v>651</v>
      </c>
      <c r="E489" s="18" t="s">
        <v>66</v>
      </c>
      <c r="F489" s="19">
        <f>F490+F491</f>
        <v>29487292</v>
      </c>
      <c r="G489" s="20">
        <f>G490+G491</f>
        <v>37610914</v>
      </c>
      <c r="H489" s="20">
        <f t="shared" ref="H489:I489" si="223">H490+H491</f>
        <v>37610914</v>
      </c>
      <c r="I489" s="20">
        <f t="shared" si="223"/>
        <v>37610914</v>
      </c>
    </row>
    <row r="490" spans="1:11" ht="33" customHeight="1" x14ac:dyDescent="0.2">
      <c r="A490" s="30" t="s">
        <v>209</v>
      </c>
      <c r="B490" s="18" t="s">
        <v>1</v>
      </c>
      <c r="C490" s="18" t="s">
        <v>205</v>
      </c>
      <c r="D490" s="18" t="s">
        <v>651</v>
      </c>
      <c r="E490" s="18" t="s">
        <v>210</v>
      </c>
      <c r="F490" s="19">
        <v>19243954</v>
      </c>
      <c r="G490" s="20">
        <v>24308350</v>
      </c>
      <c r="H490" s="20">
        <v>24308350</v>
      </c>
      <c r="I490" s="20">
        <v>24308350</v>
      </c>
    </row>
    <row r="491" spans="1:11" ht="40.5" customHeight="1" x14ac:dyDescent="0.2">
      <c r="A491" s="30" t="s">
        <v>211</v>
      </c>
      <c r="B491" s="18" t="s">
        <v>1</v>
      </c>
      <c r="C491" s="18" t="s">
        <v>205</v>
      </c>
      <c r="D491" s="18" t="s">
        <v>651</v>
      </c>
      <c r="E491" s="18" t="s">
        <v>212</v>
      </c>
      <c r="F491" s="19">
        <v>10243338</v>
      </c>
      <c r="G491" s="20">
        <v>13302564</v>
      </c>
      <c r="H491" s="20">
        <v>13302564</v>
      </c>
      <c r="I491" s="20">
        <v>13302564</v>
      </c>
    </row>
    <row r="492" spans="1:11" ht="46.5" customHeight="1" x14ac:dyDescent="0.2">
      <c r="A492" s="30" t="s">
        <v>465</v>
      </c>
      <c r="B492" s="18" t="s">
        <v>1</v>
      </c>
      <c r="C492" s="18" t="s">
        <v>205</v>
      </c>
      <c r="D492" s="18" t="s">
        <v>652</v>
      </c>
      <c r="E492" s="18" t="s">
        <v>4</v>
      </c>
      <c r="F492" s="19">
        <f>F494</f>
        <v>723000</v>
      </c>
      <c r="G492" s="20">
        <f>G494</f>
        <v>723000</v>
      </c>
      <c r="H492" s="20">
        <f t="shared" ref="H492:I492" si="224">H494</f>
        <v>3208943</v>
      </c>
      <c r="I492" s="20">
        <f t="shared" si="224"/>
        <v>723000</v>
      </c>
    </row>
    <row r="493" spans="1:11" ht="20.45" customHeight="1" x14ac:dyDescent="0.2">
      <c r="A493" s="30" t="s">
        <v>532</v>
      </c>
      <c r="B493" s="18" t="s">
        <v>1</v>
      </c>
      <c r="C493" s="18" t="s">
        <v>205</v>
      </c>
      <c r="D493" s="18" t="s">
        <v>655</v>
      </c>
      <c r="E493" s="18" t="s">
        <v>4</v>
      </c>
      <c r="F493" s="19"/>
      <c r="G493" s="20">
        <f>G494</f>
        <v>723000</v>
      </c>
      <c r="H493" s="20">
        <f>H494</f>
        <v>3208943</v>
      </c>
      <c r="I493" s="20">
        <f t="shared" ref="I493" si="225">I494</f>
        <v>723000</v>
      </c>
    </row>
    <row r="494" spans="1:11" ht="42.75" customHeight="1" x14ac:dyDescent="0.2">
      <c r="A494" s="30" t="s">
        <v>654</v>
      </c>
      <c r="B494" s="18" t="s">
        <v>1</v>
      </c>
      <c r="C494" s="18" t="s">
        <v>205</v>
      </c>
      <c r="D494" s="18" t="s">
        <v>653</v>
      </c>
      <c r="E494" s="18" t="s">
        <v>4</v>
      </c>
      <c r="F494" s="19">
        <f>F495+F498+F501+F507</f>
        <v>723000</v>
      </c>
      <c r="G494" s="20">
        <f>G495+G498+G501+G504+G507</f>
        <v>723000</v>
      </c>
      <c r="H494" s="20">
        <f>H495+H498+H501+H504+H507</f>
        <v>3208943</v>
      </c>
      <c r="I494" s="20">
        <f t="shared" ref="I494" si="226">I495+I498+I501+I504+I507</f>
        <v>723000</v>
      </c>
    </row>
    <row r="495" spans="1:11" ht="0.75" hidden="1" customHeight="1" x14ac:dyDescent="0.2">
      <c r="A495" s="30" t="s">
        <v>213</v>
      </c>
      <c r="B495" s="18" t="s">
        <v>1</v>
      </c>
      <c r="C495" s="18" t="s">
        <v>205</v>
      </c>
      <c r="D495" s="18" t="s">
        <v>214</v>
      </c>
      <c r="E495" s="18" t="s">
        <v>4</v>
      </c>
      <c r="F495" s="19">
        <f t="shared" ref="F495:I496" si="227">F496</f>
        <v>0</v>
      </c>
      <c r="G495" s="20">
        <f t="shared" si="227"/>
        <v>0</v>
      </c>
      <c r="H495" s="20">
        <f t="shared" si="227"/>
        <v>0</v>
      </c>
      <c r="I495" s="20">
        <f t="shared" si="227"/>
        <v>0</v>
      </c>
    </row>
    <row r="496" spans="1:11" ht="17.25" hidden="1" customHeight="1" x14ac:dyDescent="0.2">
      <c r="A496" s="30" t="s">
        <v>65</v>
      </c>
      <c r="B496" s="18" t="s">
        <v>1</v>
      </c>
      <c r="C496" s="18" t="s">
        <v>205</v>
      </c>
      <c r="D496" s="18" t="s">
        <v>214</v>
      </c>
      <c r="E496" s="18" t="s">
        <v>66</v>
      </c>
      <c r="F496" s="19">
        <f t="shared" si="227"/>
        <v>0</v>
      </c>
      <c r="G496" s="20">
        <f t="shared" si="227"/>
        <v>0</v>
      </c>
      <c r="H496" s="20">
        <f t="shared" si="227"/>
        <v>0</v>
      </c>
      <c r="I496" s="20">
        <f t="shared" si="227"/>
        <v>0</v>
      </c>
    </row>
    <row r="497" spans="1:9" ht="18" hidden="1" customHeight="1" x14ac:dyDescent="0.2">
      <c r="A497" s="30" t="s">
        <v>211</v>
      </c>
      <c r="B497" s="18" t="s">
        <v>1</v>
      </c>
      <c r="C497" s="18" t="s">
        <v>205</v>
      </c>
      <c r="D497" s="18" t="s">
        <v>214</v>
      </c>
      <c r="E497" s="18" t="s">
        <v>212</v>
      </c>
      <c r="F497" s="19"/>
      <c r="G497" s="20"/>
      <c r="H497" s="20"/>
      <c r="I497" s="20"/>
    </row>
    <row r="498" spans="1:9" ht="22.5" hidden="1" customHeight="1" x14ac:dyDescent="0.2">
      <c r="A498" s="30" t="s">
        <v>215</v>
      </c>
      <c r="B498" s="18" t="s">
        <v>1</v>
      </c>
      <c r="C498" s="18" t="s">
        <v>205</v>
      </c>
      <c r="D498" s="18" t="s">
        <v>216</v>
      </c>
      <c r="E498" s="18" t="s">
        <v>4</v>
      </c>
      <c r="F498" s="19"/>
      <c r="G498" s="20"/>
      <c r="H498" s="20"/>
      <c r="I498" s="20"/>
    </row>
    <row r="499" spans="1:9" ht="27" hidden="1" customHeight="1" x14ac:dyDescent="0.2">
      <c r="A499" s="30" t="s">
        <v>65</v>
      </c>
      <c r="B499" s="18" t="s">
        <v>1</v>
      </c>
      <c r="C499" s="18" t="s">
        <v>205</v>
      </c>
      <c r="D499" s="18" t="s">
        <v>216</v>
      </c>
      <c r="E499" s="18" t="s">
        <v>66</v>
      </c>
      <c r="F499" s="19"/>
      <c r="G499" s="20"/>
      <c r="H499" s="20"/>
      <c r="I499" s="20"/>
    </row>
    <row r="500" spans="1:9" ht="33" hidden="1" customHeight="1" x14ac:dyDescent="0.2">
      <c r="A500" s="30" t="s">
        <v>211</v>
      </c>
      <c r="B500" s="18" t="s">
        <v>1</v>
      </c>
      <c r="C500" s="18" t="s">
        <v>205</v>
      </c>
      <c r="D500" s="18" t="s">
        <v>216</v>
      </c>
      <c r="E500" s="18" t="s">
        <v>212</v>
      </c>
      <c r="F500" s="19"/>
      <c r="G500" s="20"/>
      <c r="H500" s="20"/>
      <c r="I500" s="20"/>
    </row>
    <row r="501" spans="1:9" ht="34.5" customHeight="1" x14ac:dyDescent="0.2">
      <c r="A501" s="30" t="s">
        <v>461</v>
      </c>
      <c r="B501" s="18" t="s">
        <v>1</v>
      </c>
      <c r="C501" s="18" t="s">
        <v>205</v>
      </c>
      <c r="D501" s="18" t="s">
        <v>656</v>
      </c>
      <c r="E501" s="18" t="s">
        <v>4</v>
      </c>
      <c r="F501" s="19">
        <f t="shared" ref="F501:I502" si="228">F502</f>
        <v>723000</v>
      </c>
      <c r="G501" s="20">
        <f t="shared" si="228"/>
        <v>723000</v>
      </c>
      <c r="H501" s="20">
        <f t="shared" si="228"/>
        <v>284304.17</v>
      </c>
      <c r="I501" s="20">
        <f t="shared" si="228"/>
        <v>723000</v>
      </c>
    </row>
    <row r="502" spans="1:9" ht="16.5" customHeight="1" x14ac:dyDescent="0.2">
      <c r="A502" s="30" t="s">
        <v>65</v>
      </c>
      <c r="B502" s="18" t="s">
        <v>1</v>
      </c>
      <c r="C502" s="18" t="s">
        <v>205</v>
      </c>
      <c r="D502" s="18" t="s">
        <v>656</v>
      </c>
      <c r="E502" s="18" t="s">
        <v>66</v>
      </c>
      <c r="F502" s="19">
        <f t="shared" si="228"/>
        <v>723000</v>
      </c>
      <c r="G502" s="20">
        <f t="shared" si="228"/>
        <v>723000</v>
      </c>
      <c r="H502" s="20">
        <f t="shared" si="228"/>
        <v>284304.17</v>
      </c>
      <c r="I502" s="20">
        <f t="shared" si="228"/>
        <v>723000</v>
      </c>
    </row>
    <row r="503" spans="1:9" ht="25.5" customHeight="1" x14ac:dyDescent="0.2">
      <c r="A503" s="30" t="s">
        <v>211</v>
      </c>
      <c r="B503" s="18" t="s">
        <v>1</v>
      </c>
      <c r="C503" s="18" t="s">
        <v>205</v>
      </c>
      <c r="D503" s="18" t="s">
        <v>656</v>
      </c>
      <c r="E503" s="18" t="s">
        <v>212</v>
      </c>
      <c r="F503" s="19">
        <v>723000</v>
      </c>
      <c r="G503" s="20">
        <v>723000</v>
      </c>
      <c r="H503" s="20">
        <v>284304.17</v>
      </c>
      <c r="I503" s="20">
        <v>723000</v>
      </c>
    </row>
    <row r="504" spans="1:9" ht="39.75" hidden="1" customHeight="1" x14ac:dyDescent="0.2">
      <c r="A504" s="30" t="s">
        <v>896</v>
      </c>
      <c r="B504" s="18" t="s">
        <v>1</v>
      </c>
      <c r="C504" s="18" t="s">
        <v>205</v>
      </c>
      <c r="D504" s="18" t="s">
        <v>895</v>
      </c>
      <c r="E504" s="18" t="s">
        <v>4</v>
      </c>
      <c r="F504" s="19">
        <f t="shared" ref="F504:I505" si="229">F505</f>
        <v>0</v>
      </c>
      <c r="G504" s="20">
        <f t="shared" si="229"/>
        <v>0</v>
      </c>
      <c r="H504" s="20">
        <f t="shared" si="229"/>
        <v>571697.65</v>
      </c>
      <c r="I504" s="20">
        <f t="shared" si="229"/>
        <v>0</v>
      </c>
    </row>
    <row r="505" spans="1:9" ht="27.75" hidden="1" customHeight="1" x14ac:dyDescent="0.2">
      <c r="A505" s="30" t="s">
        <v>65</v>
      </c>
      <c r="B505" s="18" t="s">
        <v>1</v>
      </c>
      <c r="C505" s="18" t="s">
        <v>205</v>
      </c>
      <c r="D505" s="18" t="s">
        <v>895</v>
      </c>
      <c r="E505" s="18">
        <v>300</v>
      </c>
      <c r="F505" s="19">
        <f t="shared" si="229"/>
        <v>0</v>
      </c>
      <c r="G505" s="20">
        <f t="shared" si="229"/>
        <v>0</v>
      </c>
      <c r="H505" s="20">
        <f t="shared" si="229"/>
        <v>571697.65</v>
      </c>
      <c r="I505" s="20">
        <f t="shared" si="229"/>
        <v>0</v>
      </c>
    </row>
    <row r="506" spans="1:9" ht="27.75" hidden="1" customHeight="1" x14ac:dyDescent="0.2">
      <c r="A506" s="30" t="s">
        <v>211</v>
      </c>
      <c r="B506" s="18" t="s">
        <v>1</v>
      </c>
      <c r="C506" s="18" t="s">
        <v>205</v>
      </c>
      <c r="D506" s="18" t="s">
        <v>895</v>
      </c>
      <c r="E506" s="18" t="s">
        <v>212</v>
      </c>
      <c r="F506" s="19"/>
      <c r="G506" s="20">
        <v>0</v>
      </c>
      <c r="H506" s="20">
        <v>571697.65</v>
      </c>
      <c r="I506" s="20">
        <v>0</v>
      </c>
    </row>
    <row r="507" spans="1:9" ht="39.75" hidden="1" customHeight="1" x14ac:dyDescent="0.2">
      <c r="A507" s="30" t="s">
        <v>524</v>
      </c>
      <c r="B507" s="18" t="s">
        <v>1</v>
      </c>
      <c r="C507" s="18" t="s">
        <v>205</v>
      </c>
      <c r="D507" s="18" t="s">
        <v>871</v>
      </c>
      <c r="E507" s="18" t="s">
        <v>4</v>
      </c>
      <c r="F507" s="19">
        <f t="shared" ref="F507:I508" si="230">F508</f>
        <v>0</v>
      </c>
      <c r="G507" s="20">
        <f t="shared" si="230"/>
        <v>0</v>
      </c>
      <c r="H507" s="20">
        <f t="shared" si="230"/>
        <v>2352941.1800000002</v>
      </c>
      <c r="I507" s="20">
        <f t="shared" si="230"/>
        <v>0</v>
      </c>
    </row>
    <row r="508" spans="1:9" ht="35.25" hidden="1" customHeight="1" x14ac:dyDescent="0.2">
      <c r="A508" s="30" t="s">
        <v>65</v>
      </c>
      <c r="B508" s="18" t="s">
        <v>1</v>
      </c>
      <c r="C508" s="18" t="s">
        <v>205</v>
      </c>
      <c r="D508" s="18" t="s">
        <v>871</v>
      </c>
      <c r="E508" s="18">
        <v>300</v>
      </c>
      <c r="F508" s="19">
        <f t="shared" si="230"/>
        <v>0</v>
      </c>
      <c r="G508" s="20">
        <f t="shared" si="230"/>
        <v>0</v>
      </c>
      <c r="H508" s="20">
        <f t="shared" si="230"/>
        <v>2352941.1800000002</v>
      </c>
      <c r="I508" s="20">
        <f t="shared" si="230"/>
        <v>0</v>
      </c>
    </row>
    <row r="509" spans="1:9" ht="26.25" hidden="1" customHeight="1" x14ac:dyDescent="0.2">
      <c r="A509" s="30" t="s">
        <v>211</v>
      </c>
      <c r="B509" s="18" t="s">
        <v>1</v>
      </c>
      <c r="C509" s="18" t="s">
        <v>205</v>
      </c>
      <c r="D509" s="18" t="s">
        <v>871</v>
      </c>
      <c r="E509" s="18" t="s">
        <v>212</v>
      </c>
      <c r="F509" s="19"/>
      <c r="G509" s="20">
        <v>0</v>
      </c>
      <c r="H509" s="20">
        <v>2352941.1800000002</v>
      </c>
      <c r="I509" s="20">
        <v>0</v>
      </c>
    </row>
    <row r="510" spans="1:9" ht="25.5" x14ac:dyDescent="0.2">
      <c r="A510" s="30" t="s">
        <v>217</v>
      </c>
      <c r="B510" s="18" t="s">
        <v>1</v>
      </c>
      <c r="C510" s="18" t="s">
        <v>218</v>
      </c>
      <c r="D510" s="18" t="s">
        <v>564</v>
      </c>
      <c r="E510" s="18" t="s">
        <v>4</v>
      </c>
      <c r="F510" s="19">
        <f>F511+F517+F526+F531</f>
        <v>25387366</v>
      </c>
      <c r="G510" s="20">
        <f>G511+G517+G523</f>
        <v>11829430</v>
      </c>
      <c r="H510" s="20">
        <f t="shared" ref="H510:I510" si="231">H511+H517+H523</f>
        <v>11829430</v>
      </c>
      <c r="I510" s="20">
        <f t="shared" si="231"/>
        <v>11829430</v>
      </c>
    </row>
    <row r="511" spans="1:9" ht="40.5" customHeight="1" x14ac:dyDescent="0.2">
      <c r="A511" s="30" t="s">
        <v>55</v>
      </c>
      <c r="B511" s="18" t="s">
        <v>1</v>
      </c>
      <c r="C511" s="18" t="s">
        <v>218</v>
      </c>
      <c r="D511" s="18" t="s">
        <v>550</v>
      </c>
      <c r="E511" s="18" t="s">
        <v>4</v>
      </c>
      <c r="F511" s="19">
        <f>F513</f>
        <v>5200000</v>
      </c>
      <c r="G511" s="20">
        <f>G513</f>
        <v>5200000</v>
      </c>
      <c r="H511" s="20">
        <f t="shared" ref="H511:I511" si="232">H513</f>
        <v>5200000</v>
      </c>
      <c r="I511" s="20">
        <f t="shared" si="232"/>
        <v>5200000</v>
      </c>
    </row>
    <row r="512" spans="1:9" x14ac:dyDescent="0.2">
      <c r="A512" s="30" t="s">
        <v>532</v>
      </c>
      <c r="B512" s="18" t="s">
        <v>1</v>
      </c>
      <c r="C512" s="18" t="s">
        <v>218</v>
      </c>
      <c r="D512" s="18" t="s">
        <v>551</v>
      </c>
      <c r="E512" s="18" t="s">
        <v>4</v>
      </c>
      <c r="F512" s="19"/>
      <c r="G512" s="20">
        <f>G513</f>
        <v>5200000</v>
      </c>
      <c r="H512" s="20">
        <f t="shared" ref="H512:I512" si="233">H513</f>
        <v>5200000</v>
      </c>
      <c r="I512" s="20">
        <f t="shared" si="233"/>
        <v>5200000</v>
      </c>
    </row>
    <row r="513" spans="1:9" ht="42" customHeight="1" x14ac:dyDescent="0.2">
      <c r="A513" s="30" t="s">
        <v>552</v>
      </c>
      <c r="B513" s="18" t="s">
        <v>1</v>
      </c>
      <c r="C513" s="18" t="s">
        <v>218</v>
      </c>
      <c r="D513" s="18" t="s">
        <v>553</v>
      </c>
      <c r="E513" s="18" t="s">
        <v>4</v>
      </c>
      <c r="F513" s="19">
        <f t="shared" ref="F513:I515" si="234">F514</f>
        <v>5200000</v>
      </c>
      <c r="G513" s="20">
        <f t="shared" si="234"/>
        <v>5200000</v>
      </c>
      <c r="H513" s="20">
        <f t="shared" si="234"/>
        <v>5200000</v>
      </c>
      <c r="I513" s="20">
        <f t="shared" si="234"/>
        <v>5200000</v>
      </c>
    </row>
    <row r="514" spans="1:9" x14ac:dyDescent="0.2">
      <c r="A514" s="30" t="s">
        <v>219</v>
      </c>
      <c r="B514" s="18" t="s">
        <v>1</v>
      </c>
      <c r="C514" s="18" t="s">
        <v>218</v>
      </c>
      <c r="D514" s="18" t="s">
        <v>657</v>
      </c>
      <c r="E514" s="18" t="s">
        <v>4</v>
      </c>
      <c r="F514" s="19">
        <f t="shared" si="234"/>
        <v>5200000</v>
      </c>
      <c r="G514" s="20">
        <f t="shared" si="234"/>
        <v>5200000</v>
      </c>
      <c r="H514" s="20">
        <f t="shared" si="234"/>
        <v>5200000</v>
      </c>
      <c r="I514" s="20">
        <f t="shared" si="234"/>
        <v>5200000</v>
      </c>
    </row>
    <row r="515" spans="1:9" ht="25.5" x14ac:dyDescent="0.2">
      <c r="A515" s="30" t="s">
        <v>65</v>
      </c>
      <c r="B515" s="18" t="s">
        <v>1</v>
      </c>
      <c r="C515" s="18" t="s">
        <v>218</v>
      </c>
      <c r="D515" s="18" t="s">
        <v>657</v>
      </c>
      <c r="E515" s="18" t="s">
        <v>66</v>
      </c>
      <c r="F515" s="19">
        <f t="shared" si="234"/>
        <v>5200000</v>
      </c>
      <c r="G515" s="20">
        <f t="shared" si="234"/>
        <v>5200000</v>
      </c>
      <c r="H515" s="20">
        <f t="shared" si="234"/>
        <v>5200000</v>
      </c>
      <c r="I515" s="20">
        <f t="shared" si="234"/>
        <v>5200000</v>
      </c>
    </row>
    <row r="516" spans="1:9" ht="29.25" customHeight="1" x14ac:dyDescent="0.2">
      <c r="A516" s="30" t="s">
        <v>417</v>
      </c>
      <c r="B516" s="18" t="s">
        <v>1</v>
      </c>
      <c r="C516" s="18" t="s">
        <v>218</v>
      </c>
      <c r="D516" s="18" t="s">
        <v>657</v>
      </c>
      <c r="E516" s="18">
        <v>320</v>
      </c>
      <c r="F516" s="19">
        <v>5200000</v>
      </c>
      <c r="G516" s="20">
        <v>5200000</v>
      </c>
      <c r="H516" s="20">
        <v>5200000</v>
      </c>
      <c r="I516" s="20">
        <v>5200000</v>
      </c>
    </row>
    <row r="517" spans="1:9" ht="89.25" x14ac:dyDescent="0.2">
      <c r="A517" s="30" t="s">
        <v>220</v>
      </c>
      <c r="B517" s="18" t="s">
        <v>1</v>
      </c>
      <c r="C517" s="18" t="s">
        <v>218</v>
      </c>
      <c r="D517" s="18" t="s">
        <v>658</v>
      </c>
      <c r="E517" s="18" t="s">
        <v>4</v>
      </c>
      <c r="F517" s="19">
        <f>F519</f>
        <v>150000</v>
      </c>
      <c r="G517" s="20">
        <f>G519</f>
        <v>150000</v>
      </c>
      <c r="H517" s="20">
        <f t="shared" ref="H517:I517" si="235">H519</f>
        <v>150000</v>
      </c>
      <c r="I517" s="20">
        <f t="shared" si="235"/>
        <v>150000</v>
      </c>
    </row>
    <row r="518" spans="1:9" x14ac:dyDescent="0.2">
      <c r="A518" s="30" t="s">
        <v>532</v>
      </c>
      <c r="B518" s="18" t="s">
        <v>1</v>
      </c>
      <c r="C518" s="18" t="s">
        <v>218</v>
      </c>
      <c r="D518" s="18" t="s">
        <v>659</v>
      </c>
      <c r="E518" s="18" t="s">
        <v>4</v>
      </c>
      <c r="F518" s="19"/>
      <c r="G518" s="20">
        <f>G519</f>
        <v>150000</v>
      </c>
      <c r="H518" s="20">
        <f t="shared" ref="H518:I518" si="236">H519</f>
        <v>150000</v>
      </c>
      <c r="I518" s="20">
        <f t="shared" si="236"/>
        <v>150000</v>
      </c>
    </row>
    <row r="519" spans="1:9" ht="29.25" customHeight="1" x14ac:dyDescent="0.2">
      <c r="A519" s="30" t="s">
        <v>660</v>
      </c>
      <c r="B519" s="18" t="s">
        <v>1</v>
      </c>
      <c r="C519" s="18" t="s">
        <v>218</v>
      </c>
      <c r="D519" s="18" t="s">
        <v>661</v>
      </c>
      <c r="E519" s="18" t="s">
        <v>4</v>
      </c>
      <c r="F519" s="19">
        <f t="shared" ref="F519:I521" si="237">F520</f>
        <v>150000</v>
      </c>
      <c r="G519" s="20">
        <f t="shared" si="237"/>
        <v>150000</v>
      </c>
      <c r="H519" s="20">
        <f t="shared" si="237"/>
        <v>150000</v>
      </c>
      <c r="I519" s="20">
        <f t="shared" si="237"/>
        <v>150000</v>
      </c>
    </row>
    <row r="520" spans="1:9" ht="25.5" x14ac:dyDescent="0.2">
      <c r="A520" s="30" t="s">
        <v>221</v>
      </c>
      <c r="B520" s="18" t="s">
        <v>1</v>
      </c>
      <c r="C520" s="18" t="s">
        <v>218</v>
      </c>
      <c r="D520" s="18" t="s">
        <v>662</v>
      </c>
      <c r="E520" s="18" t="s">
        <v>4</v>
      </c>
      <c r="F520" s="19">
        <f t="shared" si="237"/>
        <v>150000</v>
      </c>
      <c r="G520" s="20">
        <f t="shared" si="237"/>
        <v>150000</v>
      </c>
      <c r="H520" s="20">
        <f t="shared" si="237"/>
        <v>150000</v>
      </c>
      <c r="I520" s="20">
        <f t="shared" si="237"/>
        <v>150000</v>
      </c>
    </row>
    <row r="521" spans="1:9" ht="25.5" x14ac:dyDescent="0.2">
      <c r="A521" s="30" t="s">
        <v>65</v>
      </c>
      <c r="B521" s="18" t="s">
        <v>1</v>
      </c>
      <c r="C521" s="18" t="s">
        <v>218</v>
      </c>
      <c r="D521" s="18" t="s">
        <v>662</v>
      </c>
      <c r="E521" s="18" t="s">
        <v>66</v>
      </c>
      <c r="F521" s="19">
        <f t="shared" si="237"/>
        <v>150000</v>
      </c>
      <c r="G521" s="20">
        <f t="shared" si="237"/>
        <v>150000</v>
      </c>
      <c r="H521" s="20">
        <f t="shared" si="237"/>
        <v>150000</v>
      </c>
      <c r="I521" s="20">
        <f t="shared" si="237"/>
        <v>150000</v>
      </c>
    </row>
    <row r="522" spans="1:9" x14ac:dyDescent="0.2">
      <c r="A522" s="30" t="s">
        <v>67</v>
      </c>
      <c r="B522" s="18" t="s">
        <v>1</v>
      </c>
      <c r="C522" s="18" t="s">
        <v>218</v>
      </c>
      <c r="D522" s="18" t="s">
        <v>662</v>
      </c>
      <c r="E522" s="18" t="s">
        <v>68</v>
      </c>
      <c r="F522" s="19">
        <v>150000</v>
      </c>
      <c r="G522" s="20">
        <v>150000</v>
      </c>
      <c r="H522" s="20">
        <v>150000</v>
      </c>
      <c r="I522" s="20">
        <v>150000</v>
      </c>
    </row>
    <row r="523" spans="1:9" ht="53.25" customHeight="1" x14ac:dyDescent="0.2">
      <c r="A523" s="30" t="s">
        <v>28</v>
      </c>
      <c r="B523" s="18" t="s">
        <v>1</v>
      </c>
      <c r="C523" s="18" t="s">
        <v>218</v>
      </c>
      <c r="D523" s="18" t="s">
        <v>531</v>
      </c>
      <c r="E523" s="18" t="s">
        <v>4</v>
      </c>
      <c r="F523" s="19">
        <f>F525</f>
        <v>20037366</v>
      </c>
      <c r="G523" s="20">
        <f>G525</f>
        <v>6479430</v>
      </c>
      <c r="H523" s="20">
        <f t="shared" ref="H523:I523" si="238">H525</f>
        <v>6479430</v>
      </c>
      <c r="I523" s="20">
        <f t="shared" si="238"/>
        <v>6479430</v>
      </c>
    </row>
    <row r="524" spans="1:9" x14ac:dyDescent="0.2">
      <c r="A524" s="30" t="s">
        <v>532</v>
      </c>
      <c r="B524" s="18" t="s">
        <v>1</v>
      </c>
      <c r="C524" s="18" t="s">
        <v>218</v>
      </c>
      <c r="D524" s="18" t="s">
        <v>533</v>
      </c>
      <c r="E524" s="18" t="s">
        <v>4</v>
      </c>
      <c r="F524" s="19"/>
      <c r="G524" s="20">
        <f>G525</f>
        <v>6479430</v>
      </c>
      <c r="H524" s="20">
        <f t="shared" ref="H524:I524" si="239">H525</f>
        <v>6479430</v>
      </c>
      <c r="I524" s="20">
        <f t="shared" si="239"/>
        <v>6479430</v>
      </c>
    </row>
    <row r="525" spans="1:9" ht="32.25" customHeight="1" x14ac:dyDescent="0.2">
      <c r="A525" s="30" t="s">
        <v>556</v>
      </c>
      <c r="B525" s="18" t="s">
        <v>1</v>
      </c>
      <c r="C525" s="18" t="s">
        <v>218</v>
      </c>
      <c r="D525" s="18" t="s">
        <v>535</v>
      </c>
      <c r="E525" s="18" t="s">
        <v>4</v>
      </c>
      <c r="F525" s="19">
        <f>F526+F531</f>
        <v>20037366</v>
      </c>
      <c r="G525" s="20">
        <f>G526+G531</f>
        <v>6479430</v>
      </c>
      <c r="H525" s="20">
        <f t="shared" ref="H525:I525" si="240">H526+H531</f>
        <v>6479430</v>
      </c>
      <c r="I525" s="20">
        <f t="shared" si="240"/>
        <v>6479430</v>
      </c>
    </row>
    <row r="526" spans="1:9" x14ac:dyDescent="0.2">
      <c r="A526" s="30" t="s">
        <v>222</v>
      </c>
      <c r="B526" s="18" t="s">
        <v>1</v>
      </c>
      <c r="C526" s="18" t="s">
        <v>218</v>
      </c>
      <c r="D526" s="18" t="s">
        <v>664</v>
      </c>
      <c r="E526" s="18" t="s">
        <v>4</v>
      </c>
      <c r="F526" s="19">
        <f>F527+F529</f>
        <v>1077950</v>
      </c>
      <c r="G526" s="20">
        <f>G527+G529</f>
        <v>1174367</v>
      </c>
      <c r="H526" s="20">
        <f t="shared" ref="H526:I526" si="241">H527+H529</f>
        <v>1174367</v>
      </c>
      <c r="I526" s="20">
        <f t="shared" si="241"/>
        <v>1174367</v>
      </c>
    </row>
    <row r="527" spans="1:9" ht="63.75" x14ac:dyDescent="0.2">
      <c r="A527" s="30" t="s">
        <v>12</v>
      </c>
      <c r="B527" s="18" t="s">
        <v>1</v>
      </c>
      <c r="C527" s="18" t="s">
        <v>218</v>
      </c>
      <c r="D527" s="18" t="s">
        <v>664</v>
      </c>
      <c r="E527" s="18" t="s">
        <v>13</v>
      </c>
      <c r="F527" s="19">
        <f>F528</f>
        <v>730950</v>
      </c>
      <c r="G527" s="20">
        <f>G528</f>
        <v>818367</v>
      </c>
      <c r="H527" s="20">
        <f t="shared" ref="H527:I527" si="242">H528</f>
        <v>818367</v>
      </c>
      <c r="I527" s="20">
        <f t="shared" si="242"/>
        <v>818367</v>
      </c>
    </row>
    <row r="528" spans="1:9" ht="25.5" x14ac:dyDescent="0.2">
      <c r="A528" s="30" t="s">
        <v>14</v>
      </c>
      <c r="B528" s="18" t="s">
        <v>1</v>
      </c>
      <c r="C528" s="18" t="s">
        <v>218</v>
      </c>
      <c r="D528" s="18" t="s">
        <v>664</v>
      </c>
      <c r="E528" s="18" t="s">
        <v>15</v>
      </c>
      <c r="F528" s="19">
        <v>730950</v>
      </c>
      <c r="G528" s="20">
        <v>818367</v>
      </c>
      <c r="H528" s="20">
        <v>818367</v>
      </c>
      <c r="I528" s="20">
        <v>818367</v>
      </c>
    </row>
    <row r="529" spans="1:9" ht="38.25" x14ac:dyDescent="0.2">
      <c r="A529" s="30" t="s">
        <v>16</v>
      </c>
      <c r="B529" s="18" t="s">
        <v>1</v>
      </c>
      <c r="C529" s="18" t="s">
        <v>218</v>
      </c>
      <c r="D529" s="18" t="s">
        <v>664</v>
      </c>
      <c r="E529" s="18" t="s">
        <v>17</v>
      </c>
      <c r="F529" s="19">
        <f>F530</f>
        <v>347000</v>
      </c>
      <c r="G529" s="20">
        <f>G530</f>
        <v>356000</v>
      </c>
      <c r="H529" s="20">
        <f t="shared" ref="H529:I529" si="243">H530</f>
        <v>356000</v>
      </c>
      <c r="I529" s="20">
        <f t="shared" si="243"/>
        <v>356000</v>
      </c>
    </row>
    <row r="530" spans="1:9" ht="38.25" x14ac:dyDescent="0.2">
      <c r="A530" s="30" t="s">
        <v>18</v>
      </c>
      <c r="B530" s="18" t="s">
        <v>1</v>
      </c>
      <c r="C530" s="18" t="s">
        <v>218</v>
      </c>
      <c r="D530" s="18" t="s">
        <v>664</v>
      </c>
      <c r="E530" s="18" t="s">
        <v>19</v>
      </c>
      <c r="F530" s="19">
        <v>347000</v>
      </c>
      <c r="G530" s="20">
        <v>356000</v>
      </c>
      <c r="H530" s="20">
        <v>356000</v>
      </c>
      <c r="I530" s="20">
        <v>356000</v>
      </c>
    </row>
    <row r="531" spans="1:9" ht="25.5" x14ac:dyDescent="0.2">
      <c r="A531" s="30" t="s">
        <v>223</v>
      </c>
      <c r="B531" s="18" t="s">
        <v>1</v>
      </c>
      <c r="C531" s="18" t="s">
        <v>218</v>
      </c>
      <c r="D531" s="18" t="s">
        <v>665</v>
      </c>
      <c r="E531" s="18" t="s">
        <v>4</v>
      </c>
      <c r="F531" s="19">
        <f>F532+F534</f>
        <v>18959416</v>
      </c>
      <c r="G531" s="20">
        <f>G532+G534</f>
        <v>5305063</v>
      </c>
      <c r="H531" s="20">
        <f t="shared" ref="H531:I531" si="244">H532+H534</f>
        <v>5305063</v>
      </c>
      <c r="I531" s="20">
        <f t="shared" si="244"/>
        <v>5305063</v>
      </c>
    </row>
    <row r="532" spans="1:9" ht="63.75" x14ac:dyDescent="0.2">
      <c r="A532" s="30" t="s">
        <v>12</v>
      </c>
      <c r="B532" s="18" t="s">
        <v>1</v>
      </c>
      <c r="C532" s="18" t="s">
        <v>218</v>
      </c>
      <c r="D532" s="18" t="s">
        <v>665</v>
      </c>
      <c r="E532" s="18" t="s">
        <v>13</v>
      </c>
      <c r="F532" s="19">
        <f>F533</f>
        <v>17291774</v>
      </c>
      <c r="G532" s="20">
        <f>G533</f>
        <v>5305063</v>
      </c>
      <c r="H532" s="20">
        <f t="shared" ref="H532:I532" si="245">H533</f>
        <v>5305063</v>
      </c>
      <c r="I532" s="20">
        <f t="shared" si="245"/>
        <v>5305063</v>
      </c>
    </row>
    <row r="533" spans="1:9" ht="29.25" customHeight="1" x14ac:dyDescent="0.2">
      <c r="A533" s="30" t="s">
        <v>14</v>
      </c>
      <c r="B533" s="18" t="s">
        <v>1</v>
      </c>
      <c r="C533" s="18" t="s">
        <v>218</v>
      </c>
      <c r="D533" s="18" t="s">
        <v>665</v>
      </c>
      <c r="E533" s="18" t="s">
        <v>15</v>
      </c>
      <c r="F533" s="19">
        <v>17291774</v>
      </c>
      <c r="G533" s="20">
        <v>5305063</v>
      </c>
      <c r="H533" s="20">
        <v>5305063</v>
      </c>
      <c r="I533" s="20">
        <v>5305063</v>
      </c>
    </row>
    <row r="534" spans="1:9" ht="30.75" hidden="1" customHeight="1" x14ac:dyDescent="0.2">
      <c r="A534" s="30" t="s">
        <v>16</v>
      </c>
      <c r="B534" s="18" t="s">
        <v>1</v>
      </c>
      <c r="C534" s="18" t="s">
        <v>218</v>
      </c>
      <c r="D534" s="18" t="s">
        <v>224</v>
      </c>
      <c r="E534" s="18" t="s">
        <v>17</v>
      </c>
      <c r="F534" s="19">
        <f>F535</f>
        <v>1667642</v>
      </c>
      <c r="G534" s="20">
        <f>G535</f>
        <v>0</v>
      </c>
      <c r="H534" s="20">
        <f t="shared" ref="H534:I534" si="246">H535</f>
        <v>0</v>
      </c>
      <c r="I534" s="20">
        <f t="shared" si="246"/>
        <v>0</v>
      </c>
    </row>
    <row r="535" spans="1:9" ht="30.75" hidden="1" customHeight="1" x14ac:dyDescent="0.2">
      <c r="A535" s="30" t="s">
        <v>18</v>
      </c>
      <c r="B535" s="18" t="s">
        <v>1</v>
      </c>
      <c r="C535" s="18" t="s">
        <v>218</v>
      </c>
      <c r="D535" s="18" t="s">
        <v>224</v>
      </c>
      <c r="E535" s="18" t="s">
        <v>19</v>
      </c>
      <c r="F535" s="19">
        <v>1667642</v>
      </c>
      <c r="G535" s="20"/>
      <c r="H535" s="20"/>
      <c r="I535" s="20"/>
    </row>
    <row r="536" spans="1:9" ht="22.5" customHeight="1" x14ac:dyDescent="0.2">
      <c r="A536" s="30" t="s">
        <v>225</v>
      </c>
      <c r="B536" s="18" t="s">
        <v>1</v>
      </c>
      <c r="C536" s="18" t="s">
        <v>226</v>
      </c>
      <c r="D536" s="18" t="s">
        <v>564</v>
      </c>
      <c r="E536" s="18" t="s">
        <v>4</v>
      </c>
      <c r="F536" s="19">
        <f>F537+F563</f>
        <v>52769853</v>
      </c>
      <c r="G536" s="20">
        <f>G537+G563</f>
        <v>58512569</v>
      </c>
      <c r="H536" s="20">
        <f t="shared" ref="H536:I536" si="247">H537+H563</f>
        <v>58512569</v>
      </c>
      <c r="I536" s="20">
        <f t="shared" si="247"/>
        <v>58512569</v>
      </c>
    </row>
    <row r="537" spans="1:9" x14ac:dyDescent="0.2">
      <c r="A537" s="30" t="s">
        <v>227</v>
      </c>
      <c r="B537" s="18" t="s">
        <v>1</v>
      </c>
      <c r="C537" s="18" t="s">
        <v>228</v>
      </c>
      <c r="D537" s="18" t="s">
        <v>564</v>
      </c>
      <c r="E537" s="18" t="s">
        <v>4</v>
      </c>
      <c r="F537" s="19">
        <f t="shared" ref="F537:I537" si="248">F538</f>
        <v>52769853</v>
      </c>
      <c r="G537" s="20">
        <f t="shared" si="248"/>
        <v>58512569</v>
      </c>
      <c r="H537" s="20">
        <f t="shared" si="248"/>
        <v>58512569</v>
      </c>
      <c r="I537" s="20">
        <f t="shared" si="248"/>
        <v>58512569</v>
      </c>
    </row>
    <row r="538" spans="1:9" ht="30" customHeight="1" x14ac:dyDescent="0.2">
      <c r="A538" s="30" t="s">
        <v>229</v>
      </c>
      <c r="B538" s="18" t="s">
        <v>1</v>
      </c>
      <c r="C538" s="18" t="s">
        <v>228</v>
      </c>
      <c r="D538" s="18" t="s">
        <v>666</v>
      </c>
      <c r="E538" s="18" t="s">
        <v>4</v>
      </c>
      <c r="F538" s="19">
        <f>F540</f>
        <v>52769853</v>
      </c>
      <c r="G538" s="20">
        <f>G540</f>
        <v>58512569</v>
      </c>
      <c r="H538" s="20">
        <f t="shared" ref="H538:I538" si="249">H540</f>
        <v>58512569</v>
      </c>
      <c r="I538" s="20">
        <f t="shared" si="249"/>
        <v>58512569</v>
      </c>
    </row>
    <row r="539" spans="1:9" x14ac:dyDescent="0.2">
      <c r="A539" s="30" t="s">
        <v>532</v>
      </c>
      <c r="B539" s="18" t="s">
        <v>1</v>
      </c>
      <c r="C539" s="18" t="s">
        <v>228</v>
      </c>
      <c r="D539" s="18" t="s">
        <v>667</v>
      </c>
      <c r="E539" s="18" t="s">
        <v>4</v>
      </c>
      <c r="F539" s="19"/>
      <c r="G539" s="20">
        <f>G540</f>
        <v>58512569</v>
      </c>
      <c r="H539" s="20">
        <f t="shared" ref="H539:I539" si="250">H540</f>
        <v>58512569</v>
      </c>
      <c r="I539" s="20">
        <f t="shared" si="250"/>
        <v>58512569</v>
      </c>
    </row>
    <row r="540" spans="1:9" ht="38.25" x14ac:dyDescent="0.2">
      <c r="A540" s="30" t="s">
        <v>674</v>
      </c>
      <c r="B540" s="18" t="s">
        <v>1</v>
      </c>
      <c r="C540" s="18" t="s">
        <v>228</v>
      </c>
      <c r="D540" s="18" t="s">
        <v>668</v>
      </c>
      <c r="E540" s="18" t="s">
        <v>4</v>
      </c>
      <c r="F540" s="19">
        <f>F541+F546+F551+F554+F560+F557</f>
        <v>52769853</v>
      </c>
      <c r="G540" s="20">
        <f>G541+G546+G551+G554+G560+G557</f>
        <v>58512569</v>
      </c>
      <c r="H540" s="20">
        <f t="shared" ref="H540:I540" si="251">H541+H546+H551+H554+H560+H557</f>
        <v>58512569</v>
      </c>
      <c r="I540" s="20">
        <f t="shared" si="251"/>
        <v>58512569</v>
      </c>
    </row>
    <row r="541" spans="1:9" ht="38.25" customHeight="1" x14ac:dyDescent="0.2">
      <c r="A541" s="30" t="s">
        <v>233</v>
      </c>
      <c r="B541" s="18" t="s">
        <v>1</v>
      </c>
      <c r="C541" s="18" t="s">
        <v>228</v>
      </c>
      <c r="D541" s="18" t="s">
        <v>669</v>
      </c>
      <c r="E541" s="18" t="s">
        <v>4</v>
      </c>
      <c r="F541" s="19">
        <f t="shared" ref="F541:I542" si="252">F542</f>
        <v>28000</v>
      </c>
      <c r="G541" s="20">
        <f>G542+G544</f>
        <v>165000</v>
      </c>
      <c r="H541" s="20">
        <f t="shared" ref="H541:I541" si="253">H542+H544</f>
        <v>165000</v>
      </c>
      <c r="I541" s="20">
        <f t="shared" si="253"/>
        <v>165000</v>
      </c>
    </row>
    <row r="542" spans="1:9" ht="30" customHeight="1" x14ac:dyDescent="0.2">
      <c r="A542" s="30" t="s">
        <v>16</v>
      </c>
      <c r="B542" s="18" t="s">
        <v>1</v>
      </c>
      <c r="C542" s="18" t="s">
        <v>228</v>
      </c>
      <c r="D542" s="18" t="s">
        <v>669</v>
      </c>
      <c r="E542" s="18" t="s">
        <v>17</v>
      </c>
      <c r="F542" s="19">
        <f t="shared" si="252"/>
        <v>28000</v>
      </c>
      <c r="G542" s="20">
        <f t="shared" si="252"/>
        <v>28000</v>
      </c>
      <c r="H542" s="20">
        <f t="shared" si="252"/>
        <v>28000</v>
      </c>
      <c r="I542" s="20">
        <f t="shared" si="252"/>
        <v>28000</v>
      </c>
    </row>
    <row r="543" spans="1:9" ht="30.6" customHeight="1" x14ac:dyDescent="0.2">
      <c r="A543" s="30" t="s">
        <v>18</v>
      </c>
      <c r="B543" s="18" t="s">
        <v>1</v>
      </c>
      <c r="C543" s="18" t="s">
        <v>228</v>
      </c>
      <c r="D543" s="18" t="s">
        <v>669</v>
      </c>
      <c r="E543" s="18" t="s">
        <v>19</v>
      </c>
      <c r="F543" s="19">
        <v>28000</v>
      </c>
      <c r="G543" s="20">
        <v>28000</v>
      </c>
      <c r="H543" s="20">
        <v>28000</v>
      </c>
      <c r="I543" s="20">
        <v>28000</v>
      </c>
    </row>
    <row r="544" spans="1:9" ht="30.6" customHeight="1" x14ac:dyDescent="0.2">
      <c r="A544" s="30" t="s">
        <v>198</v>
      </c>
      <c r="B544" s="18" t="s">
        <v>1</v>
      </c>
      <c r="C544" s="18" t="s">
        <v>228</v>
      </c>
      <c r="D544" s="18" t="s">
        <v>669</v>
      </c>
      <c r="E544" s="18" t="s">
        <v>199</v>
      </c>
      <c r="F544" s="19"/>
      <c r="G544" s="20">
        <f>G545</f>
        <v>137000</v>
      </c>
      <c r="H544" s="20">
        <f t="shared" ref="H544:I544" si="254">H545</f>
        <v>137000</v>
      </c>
      <c r="I544" s="20">
        <f t="shared" si="254"/>
        <v>137000</v>
      </c>
    </row>
    <row r="545" spans="1:9" ht="30.6" customHeight="1" x14ac:dyDescent="0.2">
      <c r="A545" s="30" t="s">
        <v>200</v>
      </c>
      <c r="B545" s="18" t="s">
        <v>1</v>
      </c>
      <c r="C545" s="18" t="s">
        <v>228</v>
      </c>
      <c r="D545" s="18" t="s">
        <v>669</v>
      </c>
      <c r="E545" s="18" t="s">
        <v>201</v>
      </c>
      <c r="F545" s="19"/>
      <c r="G545" s="20">
        <v>137000</v>
      </c>
      <c r="H545" s="20">
        <v>137000</v>
      </c>
      <c r="I545" s="20">
        <v>137000</v>
      </c>
    </row>
    <row r="546" spans="1:9" ht="38.25" x14ac:dyDescent="0.2">
      <c r="A546" s="30" t="s">
        <v>234</v>
      </c>
      <c r="B546" s="18" t="s">
        <v>1</v>
      </c>
      <c r="C546" s="18" t="s">
        <v>228</v>
      </c>
      <c r="D546" s="18" t="s">
        <v>670</v>
      </c>
      <c r="E546" s="18" t="s">
        <v>4</v>
      </c>
      <c r="F546" s="19">
        <f>F547+F549</f>
        <v>3564500</v>
      </c>
      <c r="G546" s="20">
        <f>G547+G549</f>
        <v>4554900</v>
      </c>
      <c r="H546" s="20">
        <f t="shared" ref="H546:I546" si="255">H547+H549</f>
        <v>4554900</v>
      </c>
      <c r="I546" s="20">
        <f t="shared" si="255"/>
        <v>4554900</v>
      </c>
    </row>
    <row r="547" spans="1:9" ht="38.25" x14ac:dyDescent="0.2">
      <c r="A547" s="30" t="s">
        <v>16</v>
      </c>
      <c r="B547" s="18" t="s">
        <v>1</v>
      </c>
      <c r="C547" s="18" t="s">
        <v>228</v>
      </c>
      <c r="D547" s="18" t="s">
        <v>670</v>
      </c>
      <c r="E547" s="18" t="s">
        <v>17</v>
      </c>
      <c r="F547" s="19">
        <f>F548</f>
        <v>1664500</v>
      </c>
      <c r="G547" s="20">
        <f>G548</f>
        <v>1594500</v>
      </c>
      <c r="H547" s="20">
        <f t="shared" ref="H547:I547" si="256">H548</f>
        <v>1594500</v>
      </c>
      <c r="I547" s="20">
        <f t="shared" si="256"/>
        <v>1594500</v>
      </c>
    </row>
    <row r="548" spans="1:9" ht="39" customHeight="1" x14ac:dyDescent="0.2">
      <c r="A548" s="30" t="s">
        <v>18</v>
      </c>
      <c r="B548" s="18" t="s">
        <v>1</v>
      </c>
      <c r="C548" s="18" t="s">
        <v>228</v>
      </c>
      <c r="D548" s="18" t="s">
        <v>670</v>
      </c>
      <c r="E548" s="18" t="s">
        <v>19</v>
      </c>
      <c r="F548" s="19">
        <v>1664500</v>
      </c>
      <c r="G548" s="20">
        <v>1594500</v>
      </c>
      <c r="H548" s="20">
        <v>1594500</v>
      </c>
      <c r="I548" s="20">
        <v>1594500</v>
      </c>
    </row>
    <row r="549" spans="1:9" ht="28.5" customHeight="1" x14ac:dyDescent="0.2">
      <c r="A549" s="30" t="s">
        <v>198</v>
      </c>
      <c r="B549" s="18" t="s">
        <v>1</v>
      </c>
      <c r="C549" s="18" t="s">
        <v>228</v>
      </c>
      <c r="D549" s="18" t="s">
        <v>670</v>
      </c>
      <c r="E549" s="18" t="s">
        <v>199</v>
      </c>
      <c r="F549" s="19">
        <f>F550</f>
        <v>1900000</v>
      </c>
      <c r="G549" s="20">
        <f>G550</f>
        <v>2960400</v>
      </c>
      <c r="H549" s="20">
        <f t="shared" ref="H549:I549" si="257">H550</f>
        <v>2960400</v>
      </c>
      <c r="I549" s="20">
        <f t="shared" si="257"/>
        <v>2960400</v>
      </c>
    </row>
    <row r="550" spans="1:9" ht="24.6" customHeight="1" x14ac:dyDescent="0.2">
      <c r="A550" s="30" t="s">
        <v>200</v>
      </c>
      <c r="B550" s="18" t="s">
        <v>1</v>
      </c>
      <c r="C550" s="18" t="s">
        <v>228</v>
      </c>
      <c r="D550" s="18" t="s">
        <v>670</v>
      </c>
      <c r="E550" s="18" t="s">
        <v>201</v>
      </c>
      <c r="F550" s="19">
        <v>1900000</v>
      </c>
      <c r="G550" s="20">
        <v>2960400</v>
      </c>
      <c r="H550" s="20">
        <v>2960400</v>
      </c>
      <c r="I550" s="20">
        <v>2960400</v>
      </c>
    </row>
    <row r="551" spans="1:9" ht="61.5" customHeight="1" x14ac:dyDescent="0.2">
      <c r="A551" s="30" t="s">
        <v>941</v>
      </c>
      <c r="B551" s="18" t="s">
        <v>1</v>
      </c>
      <c r="C551" s="18" t="s">
        <v>228</v>
      </c>
      <c r="D551" s="18" t="s">
        <v>671</v>
      </c>
      <c r="E551" s="18" t="s">
        <v>4</v>
      </c>
      <c r="F551" s="19">
        <f t="shared" ref="F551:I552" si="258">F552</f>
        <v>48868353</v>
      </c>
      <c r="G551" s="20">
        <f t="shared" si="258"/>
        <v>53252669</v>
      </c>
      <c r="H551" s="20">
        <f t="shared" si="258"/>
        <v>53252669</v>
      </c>
      <c r="I551" s="20">
        <f t="shared" si="258"/>
        <v>53252669</v>
      </c>
    </row>
    <row r="552" spans="1:9" ht="38.25" x14ac:dyDescent="0.2">
      <c r="A552" s="30" t="s">
        <v>198</v>
      </c>
      <c r="B552" s="18" t="s">
        <v>1</v>
      </c>
      <c r="C552" s="18" t="s">
        <v>228</v>
      </c>
      <c r="D552" s="18" t="s">
        <v>671</v>
      </c>
      <c r="E552" s="18" t="s">
        <v>199</v>
      </c>
      <c r="F552" s="19">
        <f t="shared" si="258"/>
        <v>48868353</v>
      </c>
      <c r="G552" s="20">
        <f t="shared" si="258"/>
        <v>53252669</v>
      </c>
      <c r="H552" s="20">
        <f t="shared" si="258"/>
        <v>53252669</v>
      </c>
      <c r="I552" s="20">
        <f t="shared" si="258"/>
        <v>53252669</v>
      </c>
    </row>
    <row r="553" spans="1:9" ht="23.25" customHeight="1" x14ac:dyDescent="0.2">
      <c r="A553" s="30" t="s">
        <v>200</v>
      </c>
      <c r="B553" s="18" t="s">
        <v>1</v>
      </c>
      <c r="C553" s="18" t="s">
        <v>228</v>
      </c>
      <c r="D553" s="18" t="s">
        <v>671</v>
      </c>
      <c r="E553" s="18" t="s">
        <v>201</v>
      </c>
      <c r="F553" s="19">
        <v>48868353</v>
      </c>
      <c r="G553" s="20">
        <v>53252669</v>
      </c>
      <c r="H553" s="20">
        <v>53252669</v>
      </c>
      <c r="I553" s="20">
        <v>53252669</v>
      </c>
    </row>
    <row r="554" spans="1:9" ht="25.5" hidden="1" x14ac:dyDescent="0.2">
      <c r="A554" s="30" t="s">
        <v>235</v>
      </c>
      <c r="B554" s="18" t="s">
        <v>1</v>
      </c>
      <c r="C554" s="18" t="s">
        <v>228</v>
      </c>
      <c r="D554" s="18" t="s">
        <v>236</v>
      </c>
      <c r="E554" s="18" t="s">
        <v>4</v>
      </c>
      <c r="F554" s="19"/>
      <c r="G554" s="20"/>
      <c r="H554" s="20"/>
      <c r="I554" s="20"/>
    </row>
    <row r="555" spans="1:9" ht="38.25" hidden="1" x14ac:dyDescent="0.2">
      <c r="A555" s="30" t="s">
        <v>198</v>
      </c>
      <c r="B555" s="18" t="s">
        <v>1</v>
      </c>
      <c r="C555" s="18" t="s">
        <v>228</v>
      </c>
      <c r="D555" s="18" t="s">
        <v>236</v>
      </c>
      <c r="E555" s="18" t="s">
        <v>199</v>
      </c>
      <c r="F555" s="19"/>
      <c r="G555" s="20"/>
      <c r="H555" s="20"/>
      <c r="I555" s="20"/>
    </row>
    <row r="556" spans="1:9" hidden="1" x14ac:dyDescent="0.2">
      <c r="A556" s="30" t="s">
        <v>200</v>
      </c>
      <c r="B556" s="18" t="s">
        <v>1</v>
      </c>
      <c r="C556" s="18" t="s">
        <v>228</v>
      </c>
      <c r="D556" s="18" t="s">
        <v>236</v>
      </c>
      <c r="E556" s="18" t="s">
        <v>201</v>
      </c>
      <c r="F556" s="19"/>
      <c r="G556" s="20"/>
      <c r="H556" s="20"/>
      <c r="I556" s="20"/>
    </row>
    <row r="557" spans="1:9" ht="25.5" hidden="1" x14ac:dyDescent="0.2">
      <c r="A557" s="30" t="s">
        <v>235</v>
      </c>
      <c r="B557" s="18" t="s">
        <v>1</v>
      </c>
      <c r="C557" s="18" t="s">
        <v>228</v>
      </c>
      <c r="D557" s="18">
        <v>1300113080</v>
      </c>
      <c r="E557" s="18" t="s">
        <v>4</v>
      </c>
      <c r="F557" s="19">
        <f t="shared" ref="F557:I558" si="259">F558</f>
        <v>0</v>
      </c>
      <c r="G557" s="20">
        <f t="shared" si="259"/>
        <v>0</v>
      </c>
      <c r="H557" s="20">
        <f t="shared" si="259"/>
        <v>0</v>
      </c>
      <c r="I557" s="20">
        <f t="shared" si="259"/>
        <v>0</v>
      </c>
    </row>
    <row r="558" spans="1:9" ht="38.25" hidden="1" x14ac:dyDescent="0.2">
      <c r="A558" s="30" t="s">
        <v>198</v>
      </c>
      <c r="B558" s="18" t="s">
        <v>1</v>
      </c>
      <c r="C558" s="18" t="s">
        <v>228</v>
      </c>
      <c r="D558" s="18">
        <v>1300113080</v>
      </c>
      <c r="E558" s="18" t="s">
        <v>199</v>
      </c>
      <c r="F558" s="19">
        <f t="shared" si="259"/>
        <v>0</v>
      </c>
      <c r="G558" s="20">
        <f t="shared" si="259"/>
        <v>0</v>
      </c>
      <c r="H558" s="20">
        <f t="shared" si="259"/>
        <v>0</v>
      </c>
      <c r="I558" s="20">
        <f t="shared" si="259"/>
        <v>0</v>
      </c>
    </row>
    <row r="559" spans="1:9" ht="22.5" hidden="1" customHeight="1" x14ac:dyDescent="0.2">
      <c r="A559" s="30" t="s">
        <v>200</v>
      </c>
      <c r="B559" s="18" t="s">
        <v>1</v>
      </c>
      <c r="C559" s="18" t="s">
        <v>228</v>
      </c>
      <c r="D559" s="18">
        <v>1300113080</v>
      </c>
      <c r="E559" s="18" t="s">
        <v>201</v>
      </c>
      <c r="F559" s="19"/>
      <c r="G559" s="20"/>
      <c r="H559" s="20"/>
      <c r="I559" s="20"/>
    </row>
    <row r="560" spans="1:9" ht="43.5" customHeight="1" x14ac:dyDescent="0.2">
      <c r="A560" s="30" t="s">
        <v>237</v>
      </c>
      <c r="B560" s="18" t="s">
        <v>1</v>
      </c>
      <c r="C560" s="18" t="s">
        <v>228</v>
      </c>
      <c r="D560" s="18" t="s">
        <v>672</v>
      </c>
      <c r="E560" s="18" t="s">
        <v>4</v>
      </c>
      <c r="F560" s="19">
        <f t="shared" ref="F560:I561" si="260">F561</f>
        <v>309000</v>
      </c>
      <c r="G560" s="20">
        <f t="shared" si="260"/>
        <v>540000</v>
      </c>
      <c r="H560" s="20">
        <f t="shared" si="260"/>
        <v>540000</v>
      </c>
      <c r="I560" s="20">
        <f t="shared" si="260"/>
        <v>540000</v>
      </c>
    </row>
    <row r="561" spans="1:9" ht="42" customHeight="1" x14ac:dyDescent="0.2">
      <c r="A561" s="30" t="s">
        <v>198</v>
      </c>
      <c r="B561" s="18" t="s">
        <v>1</v>
      </c>
      <c r="C561" s="18" t="s">
        <v>228</v>
      </c>
      <c r="D561" s="18" t="s">
        <v>672</v>
      </c>
      <c r="E561" s="18" t="s">
        <v>199</v>
      </c>
      <c r="F561" s="19">
        <f t="shared" si="260"/>
        <v>309000</v>
      </c>
      <c r="G561" s="20">
        <f t="shared" si="260"/>
        <v>540000</v>
      </c>
      <c r="H561" s="20">
        <f t="shared" si="260"/>
        <v>540000</v>
      </c>
      <c r="I561" s="20">
        <f t="shared" si="260"/>
        <v>540000</v>
      </c>
    </row>
    <row r="562" spans="1:9" ht="28.5" customHeight="1" x14ac:dyDescent="0.2">
      <c r="A562" s="30" t="s">
        <v>200</v>
      </c>
      <c r="B562" s="18" t="s">
        <v>1</v>
      </c>
      <c r="C562" s="18" t="s">
        <v>228</v>
      </c>
      <c r="D562" s="18" t="s">
        <v>672</v>
      </c>
      <c r="E562" s="18" t="s">
        <v>201</v>
      </c>
      <c r="F562" s="19">
        <v>309000</v>
      </c>
      <c r="G562" s="20">
        <v>540000</v>
      </c>
      <c r="H562" s="20">
        <v>540000</v>
      </c>
      <c r="I562" s="20">
        <v>540000</v>
      </c>
    </row>
    <row r="563" spans="1:9" ht="20.25" hidden="1" customHeight="1" x14ac:dyDescent="0.2">
      <c r="A563" s="30" t="s">
        <v>238</v>
      </c>
      <c r="B563" s="18" t="s">
        <v>1</v>
      </c>
      <c r="C563" s="18" t="s">
        <v>239</v>
      </c>
      <c r="D563" s="18" t="s">
        <v>3</v>
      </c>
      <c r="E563" s="18" t="s">
        <v>4</v>
      </c>
      <c r="F563" s="19"/>
      <c r="G563" s="20"/>
      <c r="H563" s="20"/>
      <c r="I563" s="20"/>
    </row>
    <row r="564" spans="1:9" ht="25.5" hidden="1" x14ac:dyDescent="0.2">
      <c r="A564" s="30" t="s">
        <v>229</v>
      </c>
      <c r="B564" s="18" t="s">
        <v>1</v>
      </c>
      <c r="C564" s="18" t="s">
        <v>239</v>
      </c>
      <c r="D564" s="18" t="s">
        <v>230</v>
      </c>
      <c r="E564" s="18" t="s">
        <v>4</v>
      </c>
      <c r="F564" s="19"/>
      <c r="G564" s="20"/>
      <c r="H564" s="20"/>
      <c r="I564" s="20"/>
    </row>
    <row r="565" spans="1:9" ht="38.25" hidden="1" x14ac:dyDescent="0.2">
      <c r="A565" s="30" t="s">
        <v>231</v>
      </c>
      <c r="B565" s="18" t="s">
        <v>1</v>
      </c>
      <c r="C565" s="18" t="s">
        <v>239</v>
      </c>
      <c r="D565" s="18" t="s">
        <v>232</v>
      </c>
      <c r="E565" s="18" t="s">
        <v>4</v>
      </c>
      <c r="F565" s="19"/>
      <c r="G565" s="20"/>
      <c r="H565" s="20"/>
      <c r="I565" s="20"/>
    </row>
    <row r="566" spans="1:9" ht="25.5" hidden="1" x14ac:dyDescent="0.2">
      <c r="A566" s="30" t="s">
        <v>235</v>
      </c>
      <c r="B566" s="18" t="s">
        <v>1</v>
      </c>
      <c r="C566" s="18" t="s">
        <v>239</v>
      </c>
      <c r="D566" s="18" t="s">
        <v>236</v>
      </c>
      <c r="E566" s="18" t="s">
        <v>4</v>
      </c>
      <c r="F566" s="19"/>
      <c r="G566" s="20"/>
      <c r="H566" s="20"/>
      <c r="I566" s="20"/>
    </row>
    <row r="567" spans="1:9" ht="38.25" hidden="1" x14ac:dyDescent="0.2">
      <c r="A567" s="30" t="s">
        <v>198</v>
      </c>
      <c r="B567" s="18" t="s">
        <v>1</v>
      </c>
      <c r="C567" s="18" t="s">
        <v>239</v>
      </c>
      <c r="D567" s="18" t="s">
        <v>236</v>
      </c>
      <c r="E567" s="18" t="s">
        <v>199</v>
      </c>
      <c r="F567" s="19"/>
      <c r="G567" s="20"/>
      <c r="H567" s="20"/>
      <c r="I567" s="20"/>
    </row>
    <row r="568" spans="1:9" hidden="1" x14ac:dyDescent="0.2">
      <c r="A568" s="30" t="s">
        <v>200</v>
      </c>
      <c r="B568" s="18" t="s">
        <v>1</v>
      </c>
      <c r="C568" s="18" t="s">
        <v>239</v>
      </c>
      <c r="D568" s="18" t="s">
        <v>236</v>
      </c>
      <c r="E568" s="18" t="s">
        <v>201</v>
      </c>
      <c r="F568" s="19"/>
      <c r="G568" s="20"/>
      <c r="H568" s="20"/>
      <c r="I568" s="20"/>
    </row>
    <row r="569" spans="1:9" ht="51" hidden="1" x14ac:dyDescent="0.2">
      <c r="A569" s="30" t="s">
        <v>240</v>
      </c>
      <c r="B569" s="18" t="s">
        <v>1</v>
      </c>
      <c r="C569" s="18" t="s">
        <v>239</v>
      </c>
      <c r="D569" s="18" t="s">
        <v>241</v>
      </c>
      <c r="E569" s="18" t="s">
        <v>4</v>
      </c>
      <c r="F569" s="19"/>
      <c r="G569" s="20"/>
      <c r="H569" s="20"/>
      <c r="I569" s="20"/>
    </row>
    <row r="570" spans="1:9" ht="38.25" hidden="1" x14ac:dyDescent="0.2">
      <c r="A570" s="30" t="s">
        <v>16</v>
      </c>
      <c r="B570" s="18" t="s">
        <v>1</v>
      </c>
      <c r="C570" s="18" t="s">
        <v>239</v>
      </c>
      <c r="D570" s="18" t="s">
        <v>241</v>
      </c>
      <c r="E570" s="18" t="s">
        <v>17</v>
      </c>
      <c r="F570" s="19"/>
      <c r="G570" s="20"/>
      <c r="H570" s="20"/>
      <c r="I570" s="20"/>
    </row>
    <row r="571" spans="1:9" ht="38.25" hidden="1" x14ac:dyDescent="0.2">
      <c r="A571" s="30" t="s">
        <v>18</v>
      </c>
      <c r="B571" s="18" t="s">
        <v>1</v>
      </c>
      <c r="C571" s="18" t="s">
        <v>239</v>
      </c>
      <c r="D571" s="18" t="s">
        <v>241</v>
      </c>
      <c r="E571" s="18" t="s">
        <v>19</v>
      </c>
      <c r="F571" s="19"/>
      <c r="G571" s="20"/>
      <c r="H571" s="20"/>
      <c r="I571" s="20"/>
    </row>
    <row r="572" spans="1:9" ht="25.5" hidden="1" x14ac:dyDescent="0.2">
      <c r="A572" s="30" t="s">
        <v>242</v>
      </c>
      <c r="B572" s="18" t="s">
        <v>1</v>
      </c>
      <c r="C572" s="18" t="s">
        <v>239</v>
      </c>
      <c r="D572" s="18" t="s">
        <v>243</v>
      </c>
      <c r="E572" s="18" t="s">
        <v>4</v>
      </c>
      <c r="F572" s="19"/>
      <c r="G572" s="20"/>
      <c r="H572" s="20"/>
      <c r="I572" s="20"/>
    </row>
    <row r="573" spans="1:9" ht="51" hidden="1" x14ac:dyDescent="0.2">
      <c r="A573" s="30" t="s">
        <v>244</v>
      </c>
      <c r="B573" s="18" t="s">
        <v>1</v>
      </c>
      <c r="C573" s="18" t="s">
        <v>239</v>
      </c>
      <c r="D573" s="18" t="s">
        <v>245</v>
      </c>
      <c r="E573" s="18" t="s">
        <v>4</v>
      </c>
      <c r="F573" s="19"/>
      <c r="G573" s="20"/>
      <c r="H573" s="20"/>
      <c r="I573" s="20"/>
    </row>
    <row r="574" spans="1:9" ht="38.25" hidden="1" x14ac:dyDescent="0.2">
      <c r="A574" s="30" t="s">
        <v>16</v>
      </c>
      <c r="B574" s="18" t="s">
        <v>1</v>
      </c>
      <c r="C574" s="18" t="s">
        <v>239</v>
      </c>
      <c r="D574" s="18" t="s">
        <v>245</v>
      </c>
      <c r="E574" s="18" t="s">
        <v>17</v>
      </c>
      <c r="F574" s="19"/>
      <c r="G574" s="20"/>
      <c r="H574" s="20"/>
      <c r="I574" s="20"/>
    </row>
    <row r="575" spans="1:9" ht="38.25" hidden="1" x14ac:dyDescent="0.2">
      <c r="A575" s="30" t="s">
        <v>18</v>
      </c>
      <c r="B575" s="18" t="s">
        <v>1</v>
      </c>
      <c r="C575" s="18" t="s">
        <v>239</v>
      </c>
      <c r="D575" s="18" t="s">
        <v>245</v>
      </c>
      <c r="E575" s="18" t="s">
        <v>19</v>
      </c>
      <c r="F575" s="19"/>
      <c r="G575" s="20"/>
      <c r="H575" s="20"/>
      <c r="I575" s="20"/>
    </row>
    <row r="576" spans="1:9" ht="38.25" hidden="1" x14ac:dyDescent="0.2">
      <c r="A576" s="30" t="s">
        <v>198</v>
      </c>
      <c r="B576" s="18" t="s">
        <v>1</v>
      </c>
      <c r="C576" s="18" t="s">
        <v>239</v>
      </c>
      <c r="D576" s="18" t="s">
        <v>245</v>
      </c>
      <c r="E576" s="18" t="s">
        <v>199</v>
      </c>
      <c r="F576" s="19"/>
      <c r="G576" s="20"/>
      <c r="H576" s="20"/>
      <c r="I576" s="20"/>
    </row>
    <row r="577" spans="1:9" hidden="1" x14ac:dyDescent="0.2">
      <c r="A577" s="30" t="s">
        <v>200</v>
      </c>
      <c r="B577" s="18" t="s">
        <v>1</v>
      </c>
      <c r="C577" s="18" t="s">
        <v>239</v>
      </c>
      <c r="D577" s="18" t="s">
        <v>245</v>
      </c>
      <c r="E577" s="18" t="s">
        <v>201</v>
      </c>
      <c r="F577" s="19"/>
      <c r="G577" s="20"/>
      <c r="H577" s="20"/>
      <c r="I577" s="20"/>
    </row>
    <row r="578" spans="1:9" ht="26.25" customHeight="1" x14ac:dyDescent="0.2">
      <c r="A578" s="30" t="s">
        <v>246</v>
      </c>
      <c r="B578" s="18" t="s">
        <v>1</v>
      </c>
      <c r="C578" s="18" t="s">
        <v>247</v>
      </c>
      <c r="D578" s="18" t="s">
        <v>564</v>
      </c>
      <c r="E578" s="18" t="s">
        <v>4</v>
      </c>
      <c r="F578" s="19">
        <f t="shared" ref="F578:I579" si="261">F579</f>
        <v>14000000</v>
      </c>
      <c r="G578" s="20">
        <f>G579+G590</f>
        <v>14500000</v>
      </c>
      <c r="H578" s="20">
        <f t="shared" ref="H578:I578" si="262">H579+H590</f>
        <v>14500000</v>
      </c>
      <c r="I578" s="20">
        <f t="shared" si="262"/>
        <v>14500000</v>
      </c>
    </row>
    <row r="579" spans="1:9" ht="14.25" customHeight="1" x14ac:dyDescent="0.2">
      <c r="A579" s="30" t="s">
        <v>248</v>
      </c>
      <c r="B579" s="18" t="s">
        <v>1</v>
      </c>
      <c r="C579" s="18" t="s">
        <v>249</v>
      </c>
      <c r="D579" s="18" t="s">
        <v>564</v>
      </c>
      <c r="E579" s="18" t="s">
        <v>4</v>
      </c>
      <c r="F579" s="19">
        <f t="shared" si="261"/>
        <v>14000000</v>
      </c>
      <c r="G579" s="20">
        <f t="shared" si="261"/>
        <v>14000000</v>
      </c>
      <c r="H579" s="20">
        <f t="shared" si="261"/>
        <v>14000000</v>
      </c>
      <c r="I579" s="20">
        <f t="shared" si="261"/>
        <v>14000000</v>
      </c>
    </row>
    <row r="580" spans="1:9" ht="56.25" customHeight="1" x14ac:dyDescent="0.2">
      <c r="A580" s="30" t="s">
        <v>250</v>
      </c>
      <c r="B580" s="18" t="s">
        <v>1</v>
      </c>
      <c r="C580" s="18" t="s">
        <v>249</v>
      </c>
      <c r="D580" s="18" t="s">
        <v>673</v>
      </c>
      <c r="E580" s="18" t="s">
        <v>4</v>
      </c>
      <c r="F580" s="19">
        <f>F582</f>
        <v>14000000</v>
      </c>
      <c r="G580" s="20">
        <f>G582</f>
        <v>14000000</v>
      </c>
      <c r="H580" s="20">
        <f t="shared" ref="H580:I580" si="263">H582</f>
        <v>14000000</v>
      </c>
      <c r="I580" s="20">
        <f t="shared" si="263"/>
        <v>14000000</v>
      </c>
    </row>
    <row r="581" spans="1:9" x14ac:dyDescent="0.2">
      <c r="A581" s="30" t="s">
        <v>532</v>
      </c>
      <c r="B581" s="18" t="s">
        <v>1</v>
      </c>
      <c r="C581" s="18" t="s">
        <v>249</v>
      </c>
      <c r="D581" s="18" t="s">
        <v>943</v>
      </c>
      <c r="E581" s="18" t="s">
        <v>4</v>
      </c>
      <c r="F581" s="19"/>
      <c r="G581" s="20">
        <f>G582</f>
        <v>14000000</v>
      </c>
      <c r="H581" s="20">
        <f t="shared" ref="H581:I581" si="264">H582</f>
        <v>14000000</v>
      </c>
      <c r="I581" s="20">
        <f t="shared" si="264"/>
        <v>14000000</v>
      </c>
    </row>
    <row r="582" spans="1:9" ht="41.25" customHeight="1" x14ac:dyDescent="0.2">
      <c r="A582" s="30" t="s">
        <v>676</v>
      </c>
      <c r="B582" s="18" t="s">
        <v>1</v>
      </c>
      <c r="C582" s="18" t="s">
        <v>249</v>
      </c>
      <c r="D582" s="18" t="s">
        <v>675</v>
      </c>
      <c r="E582" s="18" t="s">
        <v>4</v>
      </c>
      <c r="F582" s="19">
        <f>F583+F586</f>
        <v>14000000</v>
      </c>
      <c r="G582" s="20">
        <f>G583+G586</f>
        <v>14000000</v>
      </c>
      <c r="H582" s="20">
        <f t="shared" ref="H582:I582" si="265">H583+H586</f>
        <v>14000000</v>
      </c>
      <c r="I582" s="20">
        <f t="shared" si="265"/>
        <v>14000000</v>
      </c>
    </row>
    <row r="583" spans="1:9" ht="25.5" x14ac:dyDescent="0.2">
      <c r="A583" s="30" t="s">
        <v>251</v>
      </c>
      <c r="B583" s="18" t="s">
        <v>1</v>
      </c>
      <c r="C583" s="18" t="s">
        <v>249</v>
      </c>
      <c r="D583" s="18" t="s">
        <v>677</v>
      </c>
      <c r="E583" s="18" t="s">
        <v>4</v>
      </c>
      <c r="F583" s="19">
        <f t="shared" ref="F583:I584" si="266">F584</f>
        <v>13280000</v>
      </c>
      <c r="G583" s="20">
        <f t="shared" si="266"/>
        <v>13280000</v>
      </c>
      <c r="H583" s="20">
        <f t="shared" si="266"/>
        <v>13280000</v>
      </c>
      <c r="I583" s="20">
        <f t="shared" si="266"/>
        <v>13280000</v>
      </c>
    </row>
    <row r="584" spans="1:9" ht="38.25" x14ac:dyDescent="0.2">
      <c r="A584" s="30" t="s">
        <v>198</v>
      </c>
      <c r="B584" s="18" t="s">
        <v>1</v>
      </c>
      <c r="C584" s="18" t="s">
        <v>249</v>
      </c>
      <c r="D584" s="18" t="s">
        <v>677</v>
      </c>
      <c r="E584" s="18" t="s">
        <v>199</v>
      </c>
      <c r="F584" s="19">
        <f t="shared" si="266"/>
        <v>13280000</v>
      </c>
      <c r="G584" s="20">
        <f t="shared" si="266"/>
        <v>13280000</v>
      </c>
      <c r="H584" s="20">
        <f t="shared" si="266"/>
        <v>13280000</v>
      </c>
      <c r="I584" s="20">
        <f t="shared" si="266"/>
        <v>13280000</v>
      </c>
    </row>
    <row r="585" spans="1:9" x14ac:dyDescent="0.2">
      <c r="A585" s="30" t="s">
        <v>252</v>
      </c>
      <c r="B585" s="18" t="s">
        <v>1</v>
      </c>
      <c r="C585" s="18" t="s">
        <v>249</v>
      </c>
      <c r="D585" s="18" t="s">
        <v>677</v>
      </c>
      <c r="E585" s="18" t="s">
        <v>253</v>
      </c>
      <c r="F585" s="19">
        <v>13280000</v>
      </c>
      <c r="G585" s="20">
        <v>13280000</v>
      </c>
      <c r="H585" s="20">
        <v>13280000</v>
      </c>
      <c r="I585" s="20">
        <v>13280000</v>
      </c>
    </row>
    <row r="586" spans="1:9" ht="25.5" x14ac:dyDescent="0.2">
      <c r="A586" s="30" t="s">
        <v>254</v>
      </c>
      <c r="B586" s="18" t="s">
        <v>1</v>
      </c>
      <c r="C586" s="18" t="s">
        <v>249</v>
      </c>
      <c r="D586" s="18" t="s">
        <v>678</v>
      </c>
      <c r="E586" s="18" t="s">
        <v>4</v>
      </c>
      <c r="F586" s="19">
        <f t="shared" ref="F586:I587" si="267">F587</f>
        <v>720000</v>
      </c>
      <c r="G586" s="20">
        <f t="shared" si="267"/>
        <v>720000</v>
      </c>
      <c r="H586" s="20">
        <f t="shared" si="267"/>
        <v>720000</v>
      </c>
      <c r="I586" s="20">
        <f t="shared" si="267"/>
        <v>720000</v>
      </c>
    </row>
    <row r="587" spans="1:9" ht="45.75" customHeight="1" x14ac:dyDescent="0.2">
      <c r="A587" s="30" t="s">
        <v>198</v>
      </c>
      <c r="B587" s="18" t="s">
        <v>1</v>
      </c>
      <c r="C587" s="18" t="s">
        <v>249</v>
      </c>
      <c r="D587" s="18" t="s">
        <v>678</v>
      </c>
      <c r="E587" s="18" t="s">
        <v>199</v>
      </c>
      <c r="F587" s="19">
        <f t="shared" si="267"/>
        <v>720000</v>
      </c>
      <c r="G587" s="20">
        <f t="shared" si="267"/>
        <v>720000</v>
      </c>
      <c r="H587" s="20">
        <f t="shared" si="267"/>
        <v>720000</v>
      </c>
      <c r="I587" s="20">
        <f t="shared" si="267"/>
        <v>720000</v>
      </c>
    </row>
    <row r="588" spans="1:9" ht="22.5" customHeight="1" x14ac:dyDescent="0.2">
      <c r="A588" s="30" t="s">
        <v>252</v>
      </c>
      <c r="B588" s="18" t="s">
        <v>1</v>
      </c>
      <c r="C588" s="18" t="s">
        <v>249</v>
      </c>
      <c r="D588" s="18" t="s">
        <v>678</v>
      </c>
      <c r="E588" s="18" t="s">
        <v>253</v>
      </c>
      <c r="F588" s="19">
        <v>720000</v>
      </c>
      <c r="G588" s="20">
        <v>720000</v>
      </c>
      <c r="H588" s="20">
        <v>720000</v>
      </c>
      <c r="I588" s="20">
        <v>720000</v>
      </c>
    </row>
    <row r="589" spans="1:9" ht="31.5" customHeight="1" x14ac:dyDescent="0.2">
      <c r="A589" s="31" t="s">
        <v>872</v>
      </c>
      <c r="B589" s="18" t="s">
        <v>1</v>
      </c>
      <c r="C589" s="35">
        <v>1204</v>
      </c>
      <c r="D589" s="18" t="s">
        <v>564</v>
      </c>
      <c r="E589" s="18" t="s">
        <v>4</v>
      </c>
      <c r="F589" s="19"/>
      <c r="G589" s="29">
        <f t="shared" ref="G589:I594" si="268">G590</f>
        <v>500000</v>
      </c>
      <c r="H589" s="29">
        <f t="shared" si="268"/>
        <v>500000</v>
      </c>
      <c r="I589" s="29">
        <f t="shared" si="268"/>
        <v>500000</v>
      </c>
    </row>
    <row r="590" spans="1:9" ht="65.25" customHeight="1" x14ac:dyDescent="0.2">
      <c r="A590" s="27" t="s">
        <v>931</v>
      </c>
      <c r="B590" s="18" t="s">
        <v>1</v>
      </c>
      <c r="C590" s="35">
        <v>1204</v>
      </c>
      <c r="D590" s="26" t="s">
        <v>875</v>
      </c>
      <c r="E590" s="26" t="s">
        <v>4</v>
      </c>
      <c r="F590" s="19"/>
      <c r="G590" s="29">
        <f t="shared" si="268"/>
        <v>500000</v>
      </c>
      <c r="H590" s="29">
        <f t="shared" si="268"/>
        <v>500000</v>
      </c>
      <c r="I590" s="29">
        <f t="shared" si="268"/>
        <v>500000</v>
      </c>
    </row>
    <row r="591" spans="1:9" ht="24" customHeight="1" x14ac:dyDescent="0.2">
      <c r="A591" s="53" t="s">
        <v>532</v>
      </c>
      <c r="B591" s="18" t="s">
        <v>1</v>
      </c>
      <c r="C591" s="35">
        <v>1204</v>
      </c>
      <c r="D591" s="26" t="s">
        <v>876</v>
      </c>
      <c r="E591" s="26" t="s">
        <v>4</v>
      </c>
      <c r="F591" s="19"/>
      <c r="G591" s="29">
        <f t="shared" si="268"/>
        <v>500000</v>
      </c>
      <c r="H591" s="29">
        <f t="shared" si="268"/>
        <v>500000</v>
      </c>
      <c r="I591" s="29">
        <f t="shared" si="268"/>
        <v>500000</v>
      </c>
    </row>
    <row r="592" spans="1:9" ht="31.5" customHeight="1" x14ac:dyDescent="0.2">
      <c r="A592" s="27" t="s">
        <v>873</v>
      </c>
      <c r="B592" s="18" t="s">
        <v>1</v>
      </c>
      <c r="C592" s="35">
        <v>1204</v>
      </c>
      <c r="D592" s="26" t="s">
        <v>877</v>
      </c>
      <c r="E592" s="26" t="s">
        <v>4</v>
      </c>
      <c r="F592" s="19"/>
      <c r="G592" s="29">
        <f t="shared" si="268"/>
        <v>500000</v>
      </c>
      <c r="H592" s="29">
        <f t="shared" si="268"/>
        <v>500000</v>
      </c>
      <c r="I592" s="29">
        <f t="shared" si="268"/>
        <v>500000</v>
      </c>
    </row>
    <row r="593" spans="1:9" ht="31.5" customHeight="1" x14ac:dyDescent="0.2">
      <c r="A593" s="27" t="s">
        <v>874</v>
      </c>
      <c r="B593" s="18" t="s">
        <v>1</v>
      </c>
      <c r="C593" s="35">
        <v>1204</v>
      </c>
      <c r="D593" s="26" t="s">
        <v>878</v>
      </c>
      <c r="E593" s="26" t="s">
        <v>4</v>
      </c>
      <c r="F593" s="19"/>
      <c r="G593" s="29">
        <f t="shared" si="268"/>
        <v>500000</v>
      </c>
      <c r="H593" s="29">
        <f t="shared" si="268"/>
        <v>500000</v>
      </c>
      <c r="I593" s="29">
        <f t="shared" si="268"/>
        <v>500000</v>
      </c>
    </row>
    <row r="594" spans="1:9" ht="31.5" customHeight="1" x14ac:dyDescent="0.2">
      <c r="A594" s="23" t="s">
        <v>455</v>
      </c>
      <c r="B594" s="18" t="s">
        <v>1</v>
      </c>
      <c r="C594" s="35">
        <v>1204</v>
      </c>
      <c r="D594" s="26" t="s">
        <v>878</v>
      </c>
      <c r="E594" s="26" t="s">
        <v>17</v>
      </c>
      <c r="F594" s="19"/>
      <c r="G594" s="29">
        <f t="shared" si="268"/>
        <v>500000</v>
      </c>
      <c r="H594" s="29">
        <f t="shared" si="268"/>
        <v>500000</v>
      </c>
      <c r="I594" s="29">
        <f t="shared" si="268"/>
        <v>500000</v>
      </c>
    </row>
    <row r="595" spans="1:9" ht="31.5" customHeight="1" x14ac:dyDescent="0.2">
      <c r="A595" s="23" t="s">
        <v>442</v>
      </c>
      <c r="B595" s="18" t="s">
        <v>1</v>
      </c>
      <c r="C595" s="35">
        <v>1204</v>
      </c>
      <c r="D595" s="26" t="s">
        <v>878</v>
      </c>
      <c r="E595" s="26" t="s">
        <v>19</v>
      </c>
      <c r="F595" s="19"/>
      <c r="G595" s="29">
        <v>500000</v>
      </c>
      <c r="H595" s="29">
        <v>500000</v>
      </c>
      <c r="I595" s="29">
        <v>500000</v>
      </c>
    </row>
    <row r="596" spans="1:9" ht="33.75" customHeight="1" x14ac:dyDescent="0.2">
      <c r="A596" s="30" t="s">
        <v>255</v>
      </c>
      <c r="B596" s="18" t="s">
        <v>1</v>
      </c>
      <c r="C596" s="18" t="s">
        <v>256</v>
      </c>
      <c r="D596" s="18" t="s">
        <v>564</v>
      </c>
      <c r="E596" s="18" t="s">
        <v>4</v>
      </c>
      <c r="F596" s="19"/>
      <c r="G596" s="20">
        <f>G597</f>
        <v>101621</v>
      </c>
      <c r="H596" s="20">
        <f t="shared" ref="H596:I596" si="269">H597</f>
        <v>60857</v>
      </c>
      <c r="I596" s="20">
        <f t="shared" si="269"/>
        <v>45851</v>
      </c>
    </row>
    <row r="597" spans="1:9" ht="28.5" customHeight="1" x14ac:dyDescent="0.2">
      <c r="A597" s="30" t="s">
        <v>257</v>
      </c>
      <c r="B597" s="18" t="s">
        <v>1</v>
      </c>
      <c r="C597" s="18" t="s">
        <v>258</v>
      </c>
      <c r="D597" s="18" t="s">
        <v>564</v>
      </c>
      <c r="E597" s="18" t="s">
        <v>4</v>
      </c>
      <c r="F597" s="19">
        <f t="shared" ref="F597:I602" si="270">F598</f>
        <v>107000</v>
      </c>
      <c r="G597" s="20">
        <f t="shared" si="270"/>
        <v>101621</v>
      </c>
      <c r="H597" s="20">
        <f t="shared" si="270"/>
        <v>60857</v>
      </c>
      <c r="I597" s="20">
        <f t="shared" si="270"/>
        <v>45851</v>
      </c>
    </row>
    <row r="598" spans="1:9" ht="60.75" customHeight="1" x14ac:dyDescent="0.2">
      <c r="A598" s="30" t="s">
        <v>28</v>
      </c>
      <c r="B598" s="18" t="s">
        <v>1</v>
      </c>
      <c r="C598" s="18" t="s">
        <v>258</v>
      </c>
      <c r="D598" s="18" t="s">
        <v>531</v>
      </c>
      <c r="E598" s="18" t="s">
        <v>4</v>
      </c>
      <c r="F598" s="19">
        <f>F600</f>
        <v>107000</v>
      </c>
      <c r="G598" s="20">
        <f>G600</f>
        <v>101621</v>
      </c>
      <c r="H598" s="20">
        <f t="shared" ref="H598:I598" si="271">H600</f>
        <v>60857</v>
      </c>
      <c r="I598" s="20">
        <f t="shared" si="271"/>
        <v>45851</v>
      </c>
    </row>
    <row r="599" spans="1:9" ht="21.75" customHeight="1" x14ac:dyDescent="0.2">
      <c r="A599" s="30" t="s">
        <v>532</v>
      </c>
      <c r="B599" s="18" t="s">
        <v>1</v>
      </c>
      <c r="C599" s="18" t="s">
        <v>258</v>
      </c>
      <c r="D599" s="18" t="s">
        <v>533</v>
      </c>
      <c r="E599" s="18" t="s">
        <v>4</v>
      </c>
      <c r="F599" s="19"/>
      <c r="G599" s="20">
        <f>G600</f>
        <v>101621</v>
      </c>
      <c r="H599" s="20">
        <f t="shared" ref="H599:I599" si="272">H600</f>
        <v>60857</v>
      </c>
      <c r="I599" s="20">
        <f t="shared" si="272"/>
        <v>45851</v>
      </c>
    </row>
    <row r="600" spans="1:9" ht="34.5" customHeight="1" x14ac:dyDescent="0.2">
      <c r="A600" s="30" t="s">
        <v>556</v>
      </c>
      <c r="B600" s="18" t="s">
        <v>1</v>
      </c>
      <c r="C600" s="18" t="s">
        <v>258</v>
      </c>
      <c r="D600" s="18" t="s">
        <v>535</v>
      </c>
      <c r="E600" s="18" t="s">
        <v>4</v>
      </c>
      <c r="F600" s="19">
        <f t="shared" si="270"/>
        <v>107000</v>
      </c>
      <c r="G600" s="20">
        <f t="shared" si="270"/>
        <v>101621</v>
      </c>
      <c r="H600" s="20">
        <f t="shared" si="270"/>
        <v>60857</v>
      </c>
      <c r="I600" s="20">
        <f t="shared" si="270"/>
        <v>45851</v>
      </c>
    </row>
    <row r="601" spans="1:9" ht="28.5" customHeight="1" x14ac:dyDescent="0.2">
      <c r="A601" s="30" t="s">
        <v>259</v>
      </c>
      <c r="B601" s="18" t="s">
        <v>1</v>
      </c>
      <c r="C601" s="18" t="s">
        <v>258</v>
      </c>
      <c r="D601" s="18" t="s">
        <v>679</v>
      </c>
      <c r="E601" s="18" t="s">
        <v>4</v>
      </c>
      <c r="F601" s="19">
        <f t="shared" si="270"/>
        <v>107000</v>
      </c>
      <c r="G601" s="20">
        <f t="shared" si="270"/>
        <v>101621</v>
      </c>
      <c r="H601" s="20">
        <f t="shared" si="270"/>
        <v>60857</v>
      </c>
      <c r="I601" s="20">
        <f t="shared" si="270"/>
        <v>45851</v>
      </c>
    </row>
    <row r="602" spans="1:9" ht="30.75" customHeight="1" x14ac:dyDescent="0.2">
      <c r="A602" s="30" t="s">
        <v>260</v>
      </c>
      <c r="B602" s="18" t="s">
        <v>1</v>
      </c>
      <c r="C602" s="18" t="s">
        <v>258</v>
      </c>
      <c r="D602" s="18" t="s">
        <v>679</v>
      </c>
      <c r="E602" s="18" t="s">
        <v>261</v>
      </c>
      <c r="F602" s="19">
        <f t="shared" si="270"/>
        <v>107000</v>
      </c>
      <c r="G602" s="20">
        <f t="shared" si="270"/>
        <v>101621</v>
      </c>
      <c r="H602" s="20">
        <f t="shared" si="270"/>
        <v>60857</v>
      </c>
      <c r="I602" s="20">
        <f t="shared" si="270"/>
        <v>45851</v>
      </c>
    </row>
    <row r="603" spans="1:9" ht="19.5" customHeight="1" x14ac:dyDescent="0.2">
      <c r="A603" s="30" t="s">
        <v>262</v>
      </c>
      <c r="B603" s="18" t="s">
        <v>1</v>
      </c>
      <c r="C603" s="18" t="s">
        <v>258</v>
      </c>
      <c r="D603" s="18" t="s">
        <v>679</v>
      </c>
      <c r="E603" s="18" t="s">
        <v>263</v>
      </c>
      <c r="F603" s="19">
        <v>107000</v>
      </c>
      <c r="G603" s="20">
        <v>101621</v>
      </c>
      <c r="H603" s="20">
        <v>60857</v>
      </c>
      <c r="I603" s="20">
        <v>45851</v>
      </c>
    </row>
    <row r="604" spans="1:9" ht="39.75" customHeight="1" x14ac:dyDescent="0.2">
      <c r="A604" s="30" t="s">
        <v>264</v>
      </c>
      <c r="B604" s="18" t="s">
        <v>1</v>
      </c>
      <c r="C604" s="18" t="s">
        <v>265</v>
      </c>
      <c r="D604" s="18" t="s">
        <v>564</v>
      </c>
      <c r="E604" s="18" t="s">
        <v>4</v>
      </c>
      <c r="F604" s="19" t="e">
        <f t="shared" ref="F604:I608" si="273">F605</f>
        <v>#REF!</v>
      </c>
      <c r="G604" s="20">
        <f t="shared" si="273"/>
        <v>95707349</v>
      </c>
      <c r="H604" s="20">
        <f t="shared" si="273"/>
        <v>95707349</v>
      </c>
      <c r="I604" s="20">
        <f t="shared" si="273"/>
        <v>95707349</v>
      </c>
    </row>
    <row r="605" spans="1:9" ht="45" customHeight="1" x14ac:dyDescent="0.2">
      <c r="A605" s="30" t="s">
        <v>266</v>
      </c>
      <c r="B605" s="18" t="s">
        <v>1</v>
      </c>
      <c r="C605" s="18" t="s">
        <v>267</v>
      </c>
      <c r="D605" s="18" t="s">
        <v>564</v>
      </c>
      <c r="E605" s="18" t="s">
        <v>4</v>
      </c>
      <c r="F605" s="19" t="e">
        <f t="shared" si="273"/>
        <v>#REF!</v>
      </c>
      <c r="G605" s="20">
        <f t="shared" si="273"/>
        <v>95707349</v>
      </c>
      <c r="H605" s="20">
        <f t="shared" si="273"/>
        <v>95707349</v>
      </c>
      <c r="I605" s="20">
        <f t="shared" si="273"/>
        <v>95707349</v>
      </c>
    </row>
    <row r="606" spans="1:9" ht="33.75" customHeight="1" x14ac:dyDescent="0.2">
      <c r="A606" s="30" t="s">
        <v>38</v>
      </c>
      <c r="B606" s="18" t="s">
        <v>1</v>
      </c>
      <c r="C606" s="18" t="s">
        <v>267</v>
      </c>
      <c r="D606" s="18" t="s">
        <v>539</v>
      </c>
      <c r="E606" s="18" t="s">
        <v>4</v>
      </c>
      <c r="F606" s="19" t="e">
        <f>#REF!</f>
        <v>#REF!</v>
      </c>
      <c r="G606" s="20">
        <f>G607</f>
        <v>95707349</v>
      </c>
      <c r="H606" s="20">
        <f t="shared" si="273"/>
        <v>95707349</v>
      </c>
      <c r="I606" s="20">
        <f t="shared" si="273"/>
        <v>95707349</v>
      </c>
    </row>
    <row r="607" spans="1:9" ht="51" x14ac:dyDescent="0.2">
      <c r="A607" s="30" t="s">
        <v>268</v>
      </c>
      <c r="B607" s="18" t="s">
        <v>1</v>
      </c>
      <c r="C607" s="18" t="s">
        <v>267</v>
      </c>
      <c r="D607" s="18" t="s">
        <v>680</v>
      </c>
      <c r="E607" s="18" t="s">
        <v>4</v>
      </c>
      <c r="F607" s="19">
        <f t="shared" si="273"/>
        <v>91510781</v>
      </c>
      <c r="G607" s="20">
        <f t="shared" si="273"/>
        <v>95707349</v>
      </c>
      <c r="H607" s="20">
        <f t="shared" si="273"/>
        <v>95707349</v>
      </c>
      <c r="I607" s="20">
        <f t="shared" si="273"/>
        <v>95707349</v>
      </c>
    </row>
    <row r="608" spans="1:9" x14ac:dyDescent="0.2">
      <c r="A608" s="30" t="s">
        <v>59</v>
      </c>
      <c r="B608" s="18" t="s">
        <v>1</v>
      </c>
      <c r="C608" s="18" t="s">
        <v>267</v>
      </c>
      <c r="D608" s="18" t="s">
        <v>680</v>
      </c>
      <c r="E608" s="18" t="s">
        <v>60</v>
      </c>
      <c r="F608" s="19">
        <f t="shared" si="273"/>
        <v>91510781</v>
      </c>
      <c r="G608" s="20">
        <f t="shared" si="273"/>
        <v>95707349</v>
      </c>
      <c r="H608" s="20">
        <f t="shared" si="273"/>
        <v>95707349</v>
      </c>
      <c r="I608" s="20">
        <f t="shared" si="273"/>
        <v>95707349</v>
      </c>
    </row>
    <row r="609" spans="1:9" x14ac:dyDescent="0.2">
      <c r="A609" s="30" t="s">
        <v>269</v>
      </c>
      <c r="B609" s="18" t="s">
        <v>1</v>
      </c>
      <c r="C609" s="18" t="s">
        <v>267</v>
      </c>
      <c r="D609" s="18" t="s">
        <v>680</v>
      </c>
      <c r="E609" s="18" t="s">
        <v>270</v>
      </c>
      <c r="F609" s="19">
        <v>91510781</v>
      </c>
      <c r="G609" s="20">
        <v>95707349</v>
      </c>
      <c r="H609" s="20">
        <v>95707349</v>
      </c>
      <c r="I609" s="20">
        <v>95707349</v>
      </c>
    </row>
    <row r="610" spans="1:9" ht="38.25" x14ac:dyDescent="0.2">
      <c r="A610" s="30" t="s">
        <v>271</v>
      </c>
      <c r="B610" s="18" t="s">
        <v>272</v>
      </c>
      <c r="C610" s="18" t="s">
        <v>2</v>
      </c>
      <c r="D610" s="18" t="s">
        <v>564</v>
      </c>
      <c r="E610" s="18" t="s">
        <v>4</v>
      </c>
      <c r="F610" s="19">
        <f>F611</f>
        <v>14256761</v>
      </c>
      <c r="G610" s="20">
        <f>G611</f>
        <v>15942118</v>
      </c>
      <c r="H610" s="20">
        <f t="shared" ref="H610:I610" si="274">H611</f>
        <v>15942118</v>
      </c>
      <c r="I610" s="20">
        <f t="shared" si="274"/>
        <v>15942118</v>
      </c>
    </row>
    <row r="611" spans="1:9" x14ac:dyDescent="0.2">
      <c r="A611" s="30" t="s">
        <v>5</v>
      </c>
      <c r="B611" s="18" t="s">
        <v>272</v>
      </c>
      <c r="C611" s="18" t="s">
        <v>6</v>
      </c>
      <c r="D611" s="18" t="s">
        <v>564</v>
      </c>
      <c r="E611" s="18" t="s">
        <v>4</v>
      </c>
      <c r="F611" s="19">
        <f>F612+F623</f>
        <v>14256761</v>
      </c>
      <c r="G611" s="20">
        <f>G612+G623</f>
        <v>15942118</v>
      </c>
      <c r="H611" s="20">
        <f t="shared" ref="H611:I611" si="275">H612+H623</f>
        <v>15942118</v>
      </c>
      <c r="I611" s="20">
        <f t="shared" si="275"/>
        <v>15942118</v>
      </c>
    </row>
    <row r="612" spans="1:9" ht="56.25" customHeight="1" x14ac:dyDescent="0.2">
      <c r="A612" s="30" t="s">
        <v>26</v>
      </c>
      <c r="B612" s="18" t="s">
        <v>272</v>
      </c>
      <c r="C612" s="18" t="s">
        <v>27</v>
      </c>
      <c r="D612" s="18" t="s">
        <v>564</v>
      </c>
      <c r="E612" s="18" t="s">
        <v>4</v>
      </c>
      <c r="F612" s="19">
        <f t="shared" ref="F612:I615" si="276">F613</f>
        <v>13146761</v>
      </c>
      <c r="G612" s="20">
        <f t="shared" si="276"/>
        <v>15492118</v>
      </c>
      <c r="H612" s="20">
        <f t="shared" si="276"/>
        <v>15492118</v>
      </c>
      <c r="I612" s="20">
        <f t="shared" si="276"/>
        <v>15492118</v>
      </c>
    </row>
    <row r="613" spans="1:9" ht="52.5" customHeight="1" x14ac:dyDescent="0.2">
      <c r="A613" s="30" t="s">
        <v>28</v>
      </c>
      <c r="B613" s="18" t="s">
        <v>272</v>
      </c>
      <c r="C613" s="18" t="s">
        <v>27</v>
      </c>
      <c r="D613" s="18" t="s">
        <v>531</v>
      </c>
      <c r="E613" s="18" t="s">
        <v>4</v>
      </c>
      <c r="F613" s="19">
        <f>F615</f>
        <v>13146761</v>
      </c>
      <c r="G613" s="20">
        <f>G615</f>
        <v>15492118</v>
      </c>
      <c r="H613" s="20">
        <f t="shared" ref="H613:I613" si="277">H615</f>
        <v>15492118</v>
      </c>
      <c r="I613" s="20">
        <f t="shared" si="277"/>
        <v>15492118</v>
      </c>
    </row>
    <row r="614" spans="1:9" x14ac:dyDescent="0.2">
      <c r="A614" s="30" t="s">
        <v>532</v>
      </c>
      <c r="B614" s="18" t="s">
        <v>272</v>
      </c>
      <c r="C614" s="18" t="s">
        <v>27</v>
      </c>
      <c r="D614" s="18" t="s">
        <v>533</v>
      </c>
      <c r="E614" s="18" t="s">
        <v>4</v>
      </c>
      <c r="F614" s="19"/>
      <c r="G614" s="20">
        <f>G615</f>
        <v>15492118</v>
      </c>
      <c r="H614" s="20">
        <f t="shared" ref="H614:I614" si="278">H615</f>
        <v>15492118</v>
      </c>
      <c r="I614" s="20">
        <f t="shared" si="278"/>
        <v>15492118</v>
      </c>
    </row>
    <row r="615" spans="1:9" ht="30" customHeight="1" x14ac:dyDescent="0.2">
      <c r="A615" s="30" t="s">
        <v>663</v>
      </c>
      <c r="B615" s="18" t="s">
        <v>272</v>
      </c>
      <c r="C615" s="18" t="s">
        <v>27</v>
      </c>
      <c r="D615" s="18" t="s">
        <v>535</v>
      </c>
      <c r="E615" s="18" t="s">
        <v>4</v>
      </c>
      <c r="F615" s="19">
        <f t="shared" si="276"/>
        <v>13146761</v>
      </c>
      <c r="G615" s="20">
        <f t="shared" si="276"/>
        <v>15492118</v>
      </c>
      <c r="H615" s="20">
        <f t="shared" si="276"/>
        <v>15492118</v>
      </c>
      <c r="I615" s="20">
        <f t="shared" si="276"/>
        <v>15492118</v>
      </c>
    </row>
    <row r="616" spans="1:9" x14ac:dyDescent="0.2">
      <c r="A616" s="30" t="s">
        <v>10</v>
      </c>
      <c r="B616" s="18" t="s">
        <v>272</v>
      </c>
      <c r="C616" s="18" t="s">
        <v>27</v>
      </c>
      <c r="D616" s="18" t="s">
        <v>536</v>
      </c>
      <c r="E616" s="18" t="s">
        <v>4</v>
      </c>
      <c r="F616" s="19">
        <f>F617+F619+F621</f>
        <v>13146761</v>
      </c>
      <c r="G616" s="20">
        <f>G617+G619+G621</f>
        <v>15492118</v>
      </c>
      <c r="H616" s="20">
        <f t="shared" ref="H616:I616" si="279">H617+H619+H621</f>
        <v>15492118</v>
      </c>
      <c r="I616" s="20">
        <f t="shared" si="279"/>
        <v>15492118</v>
      </c>
    </row>
    <row r="617" spans="1:9" ht="67.5" customHeight="1" x14ac:dyDescent="0.2">
      <c r="A617" s="30" t="s">
        <v>12</v>
      </c>
      <c r="B617" s="18" t="s">
        <v>272</v>
      </c>
      <c r="C617" s="18" t="s">
        <v>27</v>
      </c>
      <c r="D617" s="18" t="s">
        <v>536</v>
      </c>
      <c r="E617" s="18" t="s">
        <v>13</v>
      </c>
      <c r="F617" s="19">
        <f>F618</f>
        <v>12346761</v>
      </c>
      <c r="G617" s="20">
        <f>G618</f>
        <v>14592118</v>
      </c>
      <c r="H617" s="20">
        <f t="shared" ref="H617:I617" si="280">H618</f>
        <v>14592118</v>
      </c>
      <c r="I617" s="20">
        <f t="shared" si="280"/>
        <v>14592118</v>
      </c>
    </row>
    <row r="618" spans="1:9" ht="28.5" customHeight="1" x14ac:dyDescent="0.2">
      <c r="A618" s="30" t="s">
        <v>14</v>
      </c>
      <c r="B618" s="18" t="s">
        <v>272</v>
      </c>
      <c r="C618" s="18" t="s">
        <v>27</v>
      </c>
      <c r="D618" s="18" t="s">
        <v>536</v>
      </c>
      <c r="E618" s="18" t="s">
        <v>15</v>
      </c>
      <c r="F618" s="19">
        <v>12346761</v>
      </c>
      <c r="G618" s="20">
        <v>14592118</v>
      </c>
      <c r="H618" s="20">
        <v>14592118</v>
      </c>
      <c r="I618" s="20">
        <v>14592118</v>
      </c>
    </row>
    <row r="619" spans="1:9" ht="38.25" x14ac:dyDescent="0.2">
      <c r="A619" s="30" t="s">
        <v>16</v>
      </c>
      <c r="B619" s="18" t="s">
        <v>272</v>
      </c>
      <c r="C619" s="18" t="s">
        <v>27</v>
      </c>
      <c r="D619" s="18" t="s">
        <v>536</v>
      </c>
      <c r="E619" s="18" t="s">
        <v>17</v>
      </c>
      <c r="F619" s="19">
        <f>F620</f>
        <v>800000</v>
      </c>
      <c r="G619" s="20">
        <f>G620</f>
        <v>900000</v>
      </c>
      <c r="H619" s="20">
        <f t="shared" ref="H619:I619" si="281">H620</f>
        <v>900000</v>
      </c>
      <c r="I619" s="20">
        <f t="shared" si="281"/>
        <v>900000</v>
      </c>
    </row>
    <row r="620" spans="1:9" ht="40.5" customHeight="1" x14ac:dyDescent="0.2">
      <c r="A620" s="30" t="s">
        <v>18</v>
      </c>
      <c r="B620" s="18" t="s">
        <v>272</v>
      </c>
      <c r="C620" s="18" t="s">
        <v>27</v>
      </c>
      <c r="D620" s="18" t="s">
        <v>536</v>
      </c>
      <c r="E620" s="18" t="s">
        <v>19</v>
      </c>
      <c r="F620" s="19">
        <f>380000+230000+190000</f>
        <v>800000</v>
      </c>
      <c r="G620" s="20">
        <v>900000</v>
      </c>
      <c r="H620" s="20">
        <v>900000</v>
      </c>
      <c r="I620" s="20">
        <v>900000</v>
      </c>
    </row>
    <row r="621" spans="1:9" hidden="1" x14ac:dyDescent="0.2">
      <c r="A621" s="30" t="s">
        <v>20</v>
      </c>
      <c r="B621" s="18" t="s">
        <v>272</v>
      </c>
      <c r="C621" s="18" t="s">
        <v>27</v>
      </c>
      <c r="D621" s="18" t="s">
        <v>29</v>
      </c>
      <c r="E621" s="18" t="s">
        <v>21</v>
      </c>
      <c r="F621" s="19">
        <f>F622</f>
        <v>0</v>
      </c>
      <c r="G621" s="20">
        <f>G622</f>
        <v>0</v>
      </c>
      <c r="H621" s="20">
        <f t="shared" ref="H621:I621" si="282">H622</f>
        <v>0</v>
      </c>
      <c r="I621" s="20">
        <f t="shared" si="282"/>
        <v>0</v>
      </c>
    </row>
    <row r="622" spans="1:9" ht="25.5" hidden="1" x14ac:dyDescent="0.2">
      <c r="A622" s="30" t="s">
        <v>22</v>
      </c>
      <c r="B622" s="18" t="s">
        <v>272</v>
      </c>
      <c r="C622" s="18" t="s">
        <v>27</v>
      </c>
      <c r="D622" s="18" t="s">
        <v>29</v>
      </c>
      <c r="E622" s="18" t="s">
        <v>23</v>
      </c>
      <c r="F622" s="19"/>
      <c r="G622" s="20"/>
      <c r="H622" s="20"/>
      <c r="I622" s="20"/>
    </row>
    <row r="623" spans="1:9" ht="20.25" customHeight="1" x14ac:dyDescent="0.2">
      <c r="A623" s="30" t="s">
        <v>50</v>
      </c>
      <c r="B623" s="18" t="s">
        <v>272</v>
      </c>
      <c r="C623" s="18" t="s">
        <v>51</v>
      </c>
      <c r="D623" s="18" t="s">
        <v>564</v>
      </c>
      <c r="E623" s="18" t="s">
        <v>4</v>
      </c>
      <c r="F623" s="19">
        <f>F624+F633</f>
        <v>1110000</v>
      </c>
      <c r="G623" s="20">
        <f>G624+G633</f>
        <v>450000</v>
      </c>
      <c r="H623" s="20">
        <f t="shared" ref="H623:I623" si="283">H624+H633</f>
        <v>450000</v>
      </c>
      <c r="I623" s="20">
        <f t="shared" si="283"/>
        <v>450000</v>
      </c>
    </row>
    <row r="624" spans="1:9" ht="69" hidden="1" customHeight="1" x14ac:dyDescent="0.2">
      <c r="A624" s="30" t="s">
        <v>52</v>
      </c>
      <c r="B624" s="18" t="s">
        <v>272</v>
      </c>
      <c r="C624" s="18" t="s">
        <v>51</v>
      </c>
      <c r="D624" s="18" t="s">
        <v>544</v>
      </c>
      <c r="E624" s="18" t="s">
        <v>4</v>
      </c>
      <c r="F624" s="19">
        <f>F626</f>
        <v>700000</v>
      </c>
      <c r="G624" s="20">
        <f>G626</f>
        <v>0</v>
      </c>
      <c r="H624" s="20">
        <f t="shared" ref="H624:I624" si="284">H626</f>
        <v>0</v>
      </c>
      <c r="I624" s="20">
        <f t="shared" si="284"/>
        <v>0</v>
      </c>
    </row>
    <row r="625" spans="1:9" ht="19.5" hidden="1" customHeight="1" x14ac:dyDescent="0.2">
      <c r="A625" s="30" t="s">
        <v>532</v>
      </c>
      <c r="B625" s="18" t="s">
        <v>272</v>
      </c>
      <c r="C625" s="18" t="s">
        <v>51</v>
      </c>
      <c r="D625" s="18" t="s">
        <v>546</v>
      </c>
      <c r="E625" s="18" t="s">
        <v>4</v>
      </c>
      <c r="F625" s="19"/>
      <c r="G625" s="20">
        <f>G626</f>
        <v>0</v>
      </c>
      <c r="H625" s="20">
        <f t="shared" ref="H625:I625" si="285">H626</f>
        <v>0</v>
      </c>
      <c r="I625" s="20">
        <f t="shared" si="285"/>
        <v>0</v>
      </c>
    </row>
    <row r="626" spans="1:9" ht="51" hidden="1" x14ac:dyDescent="0.2">
      <c r="A626" s="30" t="s">
        <v>545</v>
      </c>
      <c r="B626" s="18" t="s">
        <v>272</v>
      </c>
      <c r="C626" s="18" t="s">
        <v>51</v>
      </c>
      <c r="D626" s="18" t="s">
        <v>547</v>
      </c>
      <c r="E626" s="18" t="s">
        <v>4</v>
      </c>
      <c r="F626" s="19">
        <f>F627+F630</f>
        <v>700000</v>
      </c>
      <c r="G626" s="20">
        <f>G627+G630</f>
        <v>0</v>
      </c>
      <c r="H626" s="20">
        <f t="shared" ref="H626:I626" si="286">H627+H630</f>
        <v>0</v>
      </c>
      <c r="I626" s="20">
        <f t="shared" si="286"/>
        <v>0</v>
      </c>
    </row>
    <row r="627" spans="1:9" ht="25.5" hidden="1" x14ac:dyDescent="0.2">
      <c r="A627" s="30" t="s">
        <v>53</v>
      </c>
      <c r="B627" s="18" t="s">
        <v>272</v>
      </c>
      <c r="C627" s="18" t="s">
        <v>51</v>
      </c>
      <c r="D627" s="18" t="s">
        <v>548</v>
      </c>
      <c r="E627" s="18" t="s">
        <v>4</v>
      </c>
      <c r="F627" s="19">
        <f t="shared" ref="F627:I628" si="287">F628</f>
        <v>200000</v>
      </c>
      <c r="G627" s="20">
        <f t="shared" si="287"/>
        <v>0</v>
      </c>
      <c r="H627" s="20">
        <f t="shared" si="287"/>
        <v>0</v>
      </c>
      <c r="I627" s="20">
        <f t="shared" si="287"/>
        <v>0</v>
      </c>
    </row>
    <row r="628" spans="1:9" ht="38.25" hidden="1" x14ac:dyDescent="0.2">
      <c r="A628" s="30" t="s">
        <v>16</v>
      </c>
      <c r="B628" s="18" t="s">
        <v>272</v>
      </c>
      <c r="C628" s="18" t="s">
        <v>51</v>
      </c>
      <c r="D628" s="18" t="s">
        <v>548</v>
      </c>
      <c r="E628" s="18" t="s">
        <v>17</v>
      </c>
      <c r="F628" s="19">
        <f t="shared" si="287"/>
        <v>200000</v>
      </c>
      <c r="G628" s="20">
        <f t="shared" si="287"/>
        <v>0</v>
      </c>
      <c r="H628" s="20">
        <f t="shared" si="287"/>
        <v>0</v>
      </c>
      <c r="I628" s="20">
        <f t="shared" si="287"/>
        <v>0</v>
      </c>
    </row>
    <row r="629" spans="1:9" ht="38.25" hidden="1" x14ac:dyDescent="0.2">
      <c r="A629" s="30" t="s">
        <v>18</v>
      </c>
      <c r="B629" s="18" t="s">
        <v>272</v>
      </c>
      <c r="C629" s="18" t="s">
        <v>51</v>
      </c>
      <c r="D629" s="18" t="s">
        <v>548</v>
      </c>
      <c r="E629" s="18" t="s">
        <v>19</v>
      </c>
      <c r="F629" s="19">
        <v>200000</v>
      </c>
      <c r="G629" s="20"/>
      <c r="H629" s="20"/>
      <c r="I629" s="20"/>
    </row>
    <row r="630" spans="1:9" hidden="1" x14ac:dyDescent="0.2">
      <c r="A630" s="30" t="s">
        <v>54</v>
      </c>
      <c r="B630" s="18" t="s">
        <v>272</v>
      </c>
      <c r="C630" s="18" t="s">
        <v>51</v>
      </c>
      <c r="D630" s="18" t="s">
        <v>549</v>
      </c>
      <c r="E630" s="18" t="s">
        <v>4</v>
      </c>
      <c r="F630" s="19">
        <f t="shared" ref="F630:I631" si="288">F631</f>
        <v>500000</v>
      </c>
      <c r="G630" s="20">
        <f t="shared" si="288"/>
        <v>0</v>
      </c>
      <c r="H630" s="20">
        <f t="shared" si="288"/>
        <v>0</v>
      </c>
      <c r="I630" s="20">
        <f t="shared" si="288"/>
        <v>0</v>
      </c>
    </row>
    <row r="631" spans="1:9" ht="38.25" hidden="1" x14ac:dyDescent="0.2">
      <c r="A631" s="30" t="s">
        <v>16</v>
      </c>
      <c r="B631" s="18" t="s">
        <v>272</v>
      </c>
      <c r="C631" s="18" t="s">
        <v>51</v>
      </c>
      <c r="D631" s="18" t="s">
        <v>549</v>
      </c>
      <c r="E631" s="18" t="s">
        <v>17</v>
      </c>
      <c r="F631" s="19">
        <f t="shared" si="288"/>
        <v>500000</v>
      </c>
      <c r="G631" s="20">
        <f t="shared" si="288"/>
        <v>0</v>
      </c>
      <c r="H631" s="20">
        <f t="shared" si="288"/>
        <v>0</v>
      </c>
      <c r="I631" s="20">
        <f t="shared" si="288"/>
        <v>0</v>
      </c>
    </row>
    <row r="632" spans="1:9" ht="38.25" hidden="1" x14ac:dyDescent="0.2">
      <c r="A632" s="30" t="s">
        <v>18</v>
      </c>
      <c r="B632" s="18" t="s">
        <v>272</v>
      </c>
      <c r="C632" s="18" t="s">
        <v>51</v>
      </c>
      <c r="D632" s="18" t="s">
        <v>549</v>
      </c>
      <c r="E632" s="18" t="s">
        <v>19</v>
      </c>
      <c r="F632" s="19">
        <v>500000</v>
      </c>
      <c r="G632" s="20"/>
      <c r="H632" s="20"/>
      <c r="I632" s="20"/>
    </row>
    <row r="633" spans="1:9" ht="41.25" customHeight="1" x14ac:dyDescent="0.2">
      <c r="A633" s="30" t="s">
        <v>55</v>
      </c>
      <c r="B633" s="18" t="s">
        <v>272</v>
      </c>
      <c r="C633" s="18" t="s">
        <v>51</v>
      </c>
      <c r="D633" s="18" t="s">
        <v>550</v>
      </c>
      <c r="E633" s="18" t="s">
        <v>4</v>
      </c>
      <c r="F633" s="19">
        <f>F635</f>
        <v>410000</v>
      </c>
      <c r="G633" s="20">
        <f>G635</f>
        <v>450000</v>
      </c>
      <c r="H633" s="20">
        <f t="shared" ref="H633:I633" si="289">H635</f>
        <v>450000</v>
      </c>
      <c r="I633" s="20">
        <f t="shared" si="289"/>
        <v>450000</v>
      </c>
    </row>
    <row r="634" spans="1:9" ht="17.45" customHeight="1" x14ac:dyDescent="0.2">
      <c r="A634" s="30" t="s">
        <v>532</v>
      </c>
      <c r="B634" s="18" t="s">
        <v>272</v>
      </c>
      <c r="C634" s="18" t="s">
        <v>51</v>
      </c>
      <c r="D634" s="18" t="s">
        <v>551</v>
      </c>
      <c r="E634" s="18" t="s">
        <v>4</v>
      </c>
      <c r="F634" s="19"/>
      <c r="G634" s="20">
        <f>G635</f>
        <v>450000</v>
      </c>
      <c r="H634" s="20">
        <f t="shared" ref="H634:I634" si="290">H635</f>
        <v>450000</v>
      </c>
      <c r="I634" s="20">
        <f t="shared" si="290"/>
        <v>450000</v>
      </c>
    </row>
    <row r="635" spans="1:9" ht="41.25" customHeight="1" x14ac:dyDescent="0.2">
      <c r="A635" s="30" t="s">
        <v>552</v>
      </c>
      <c r="B635" s="18" t="s">
        <v>272</v>
      </c>
      <c r="C635" s="18" t="s">
        <v>51</v>
      </c>
      <c r="D635" s="18" t="s">
        <v>553</v>
      </c>
      <c r="E635" s="18" t="s">
        <v>4</v>
      </c>
      <c r="F635" s="19">
        <f t="shared" ref="F635:I635" si="291">F636</f>
        <v>410000</v>
      </c>
      <c r="G635" s="20">
        <f t="shared" si="291"/>
        <v>450000</v>
      </c>
      <c r="H635" s="20">
        <f t="shared" si="291"/>
        <v>450000</v>
      </c>
      <c r="I635" s="20">
        <f t="shared" si="291"/>
        <v>450000</v>
      </c>
    </row>
    <row r="636" spans="1:9" ht="51" x14ac:dyDescent="0.2">
      <c r="A636" s="30" t="s">
        <v>63</v>
      </c>
      <c r="B636" s="18" t="s">
        <v>272</v>
      </c>
      <c r="C636" s="18" t="s">
        <v>51</v>
      </c>
      <c r="D636" s="18" t="s">
        <v>555</v>
      </c>
      <c r="E636" s="18" t="s">
        <v>4</v>
      </c>
      <c r="F636" s="19">
        <f>F637+F639</f>
        <v>410000</v>
      </c>
      <c r="G636" s="20">
        <f>G637+G639</f>
        <v>450000</v>
      </c>
      <c r="H636" s="20">
        <f t="shared" ref="H636:I636" si="292">H637+H639</f>
        <v>450000</v>
      </c>
      <c r="I636" s="20">
        <f t="shared" si="292"/>
        <v>450000</v>
      </c>
    </row>
    <row r="637" spans="1:9" ht="63.75" hidden="1" x14ac:dyDescent="0.2">
      <c r="A637" s="30" t="s">
        <v>12</v>
      </c>
      <c r="B637" s="18" t="s">
        <v>272</v>
      </c>
      <c r="C637" s="18" t="s">
        <v>51</v>
      </c>
      <c r="D637" s="18" t="s">
        <v>64</v>
      </c>
      <c r="E637" s="18" t="s">
        <v>13</v>
      </c>
      <c r="F637" s="19">
        <f>F638</f>
        <v>0</v>
      </c>
      <c r="G637" s="20">
        <f>G638</f>
        <v>0</v>
      </c>
      <c r="H637" s="20">
        <f t="shared" ref="H637:I637" si="293">H638</f>
        <v>0</v>
      </c>
      <c r="I637" s="20">
        <f t="shared" si="293"/>
        <v>0</v>
      </c>
    </row>
    <row r="638" spans="1:9" ht="25.5" hidden="1" x14ac:dyDescent="0.2">
      <c r="A638" s="30" t="s">
        <v>14</v>
      </c>
      <c r="B638" s="18" t="s">
        <v>272</v>
      </c>
      <c r="C638" s="18" t="s">
        <v>51</v>
      </c>
      <c r="D638" s="18" t="s">
        <v>64</v>
      </c>
      <c r="E638" s="18" t="s">
        <v>15</v>
      </c>
      <c r="F638" s="19"/>
      <c r="G638" s="20"/>
      <c r="H638" s="20"/>
      <c r="I638" s="20"/>
    </row>
    <row r="639" spans="1:9" ht="38.25" x14ac:dyDescent="0.2">
      <c r="A639" s="30" t="s">
        <v>16</v>
      </c>
      <c r="B639" s="18" t="s">
        <v>272</v>
      </c>
      <c r="C639" s="18" t="s">
        <v>51</v>
      </c>
      <c r="D639" s="18" t="s">
        <v>555</v>
      </c>
      <c r="E639" s="18" t="s">
        <v>17</v>
      </c>
      <c r="F639" s="19">
        <f>F640</f>
        <v>410000</v>
      </c>
      <c r="G639" s="20">
        <f>G640</f>
        <v>450000</v>
      </c>
      <c r="H639" s="20">
        <f t="shared" ref="H639:I639" si="294">H640</f>
        <v>450000</v>
      </c>
      <c r="I639" s="20">
        <f t="shared" si="294"/>
        <v>450000</v>
      </c>
    </row>
    <row r="640" spans="1:9" ht="38.25" x14ac:dyDescent="0.2">
      <c r="A640" s="30" t="s">
        <v>18</v>
      </c>
      <c r="B640" s="18" t="s">
        <v>272</v>
      </c>
      <c r="C640" s="18" t="s">
        <v>51</v>
      </c>
      <c r="D640" s="18" t="s">
        <v>555</v>
      </c>
      <c r="E640" s="18" t="s">
        <v>19</v>
      </c>
      <c r="F640" s="19">
        <v>410000</v>
      </c>
      <c r="G640" s="20">
        <v>450000</v>
      </c>
      <c r="H640" s="20">
        <v>450000</v>
      </c>
      <c r="I640" s="20">
        <v>450000</v>
      </c>
    </row>
    <row r="641" spans="1:14" ht="39.75" customHeight="1" x14ac:dyDescent="0.2">
      <c r="A641" s="30" t="s">
        <v>273</v>
      </c>
      <c r="B641" s="18" t="s">
        <v>274</v>
      </c>
      <c r="C641" s="18" t="s">
        <v>2</v>
      </c>
      <c r="D641" s="18" t="s">
        <v>564</v>
      </c>
      <c r="E641" s="18" t="s">
        <v>4</v>
      </c>
      <c r="F641" s="19" t="e">
        <f>F642+F650+F975+F981</f>
        <v>#REF!</v>
      </c>
      <c r="G641" s="20">
        <f>G642+G650+G975+G981</f>
        <v>1909910143.3799999</v>
      </c>
      <c r="H641" s="20">
        <f>H642+H650+H975+H981</f>
        <v>1826582470.77</v>
      </c>
      <c r="I641" s="20">
        <f>I642+I650+I975+I981</f>
        <v>1947544818.0599999</v>
      </c>
      <c r="J641" s="17"/>
      <c r="K641" s="17"/>
      <c r="L641" s="17"/>
    </row>
    <row r="642" spans="1:14" ht="0.75" hidden="1" customHeight="1" x14ac:dyDescent="0.2">
      <c r="A642" s="30" t="s">
        <v>5</v>
      </c>
      <c r="B642" s="18" t="s">
        <v>274</v>
      </c>
      <c r="C642" s="18" t="s">
        <v>6</v>
      </c>
      <c r="D642" s="18" t="s">
        <v>3</v>
      </c>
      <c r="E642" s="18" t="s">
        <v>4</v>
      </c>
      <c r="F642" s="19">
        <f t="shared" ref="F642:I646" si="295">F643</f>
        <v>0</v>
      </c>
      <c r="G642" s="20">
        <f t="shared" si="295"/>
        <v>0</v>
      </c>
      <c r="H642" s="20">
        <f t="shared" si="295"/>
        <v>0</v>
      </c>
      <c r="I642" s="20">
        <f t="shared" si="295"/>
        <v>0</v>
      </c>
    </row>
    <row r="643" spans="1:14" hidden="1" x14ac:dyDescent="0.2">
      <c r="A643" s="30" t="s">
        <v>50</v>
      </c>
      <c r="B643" s="18" t="s">
        <v>274</v>
      </c>
      <c r="C643" s="18" t="s">
        <v>51</v>
      </c>
      <c r="D643" s="18" t="s">
        <v>3</v>
      </c>
      <c r="E643" s="18" t="s">
        <v>4</v>
      </c>
      <c r="F643" s="19">
        <f t="shared" si="295"/>
        <v>0</v>
      </c>
      <c r="G643" s="20">
        <f t="shared" si="295"/>
        <v>0</v>
      </c>
      <c r="H643" s="20">
        <f t="shared" si="295"/>
        <v>0</v>
      </c>
      <c r="I643" s="20">
        <f t="shared" si="295"/>
        <v>0</v>
      </c>
    </row>
    <row r="644" spans="1:14" ht="38.25" hidden="1" x14ac:dyDescent="0.2">
      <c r="A644" s="30" t="s">
        <v>55</v>
      </c>
      <c r="B644" s="18" t="s">
        <v>274</v>
      </c>
      <c r="C644" s="18" t="s">
        <v>51</v>
      </c>
      <c r="D644" s="18" t="s">
        <v>56</v>
      </c>
      <c r="E644" s="18" t="s">
        <v>4</v>
      </c>
      <c r="F644" s="19">
        <f t="shared" si="295"/>
        <v>0</v>
      </c>
      <c r="G644" s="20">
        <f t="shared" si="295"/>
        <v>0</v>
      </c>
      <c r="H644" s="20">
        <f t="shared" si="295"/>
        <v>0</v>
      </c>
      <c r="I644" s="20">
        <f t="shared" si="295"/>
        <v>0</v>
      </c>
    </row>
    <row r="645" spans="1:14" ht="38.25" hidden="1" x14ac:dyDescent="0.2">
      <c r="A645" s="30" t="s">
        <v>57</v>
      </c>
      <c r="B645" s="18" t="s">
        <v>274</v>
      </c>
      <c r="C645" s="18" t="s">
        <v>51</v>
      </c>
      <c r="D645" s="18" t="s">
        <v>58</v>
      </c>
      <c r="E645" s="18" t="s">
        <v>4</v>
      </c>
      <c r="F645" s="19">
        <f t="shared" si="295"/>
        <v>0</v>
      </c>
      <c r="G645" s="20">
        <f t="shared" si="295"/>
        <v>0</v>
      </c>
      <c r="H645" s="20">
        <f t="shared" si="295"/>
        <v>0</v>
      </c>
      <c r="I645" s="20">
        <f t="shared" si="295"/>
        <v>0</v>
      </c>
    </row>
    <row r="646" spans="1:14" ht="51" hidden="1" x14ac:dyDescent="0.2">
      <c r="A646" s="30" t="s">
        <v>63</v>
      </c>
      <c r="B646" s="18" t="s">
        <v>274</v>
      </c>
      <c r="C646" s="18" t="s">
        <v>51</v>
      </c>
      <c r="D646" s="18" t="s">
        <v>64</v>
      </c>
      <c r="E646" s="18" t="s">
        <v>4</v>
      </c>
      <c r="F646" s="19">
        <f t="shared" si="295"/>
        <v>0</v>
      </c>
      <c r="G646" s="20">
        <f t="shared" si="295"/>
        <v>0</v>
      </c>
      <c r="H646" s="20">
        <f t="shared" si="295"/>
        <v>0</v>
      </c>
      <c r="I646" s="20">
        <f t="shared" si="295"/>
        <v>0</v>
      </c>
    </row>
    <row r="647" spans="1:14" ht="63.75" hidden="1" x14ac:dyDescent="0.2">
      <c r="A647" s="30" t="s">
        <v>12</v>
      </c>
      <c r="B647" s="18" t="s">
        <v>274</v>
      </c>
      <c r="C647" s="18" t="s">
        <v>51</v>
      </c>
      <c r="D647" s="18" t="s">
        <v>64</v>
      </c>
      <c r="E647" s="18" t="s">
        <v>13</v>
      </c>
      <c r="F647" s="19">
        <f>F648+F649</f>
        <v>0</v>
      </c>
      <c r="G647" s="20">
        <f>G648+G649</f>
        <v>0</v>
      </c>
      <c r="H647" s="20">
        <f t="shared" ref="H647:I647" si="296">H648+H649</f>
        <v>0</v>
      </c>
      <c r="I647" s="20">
        <f t="shared" si="296"/>
        <v>0</v>
      </c>
    </row>
    <row r="648" spans="1:14" ht="25.5" hidden="1" x14ac:dyDescent="0.2">
      <c r="A648" s="30" t="s">
        <v>178</v>
      </c>
      <c r="B648" s="18" t="s">
        <v>274</v>
      </c>
      <c r="C648" s="18" t="s">
        <v>51</v>
      </c>
      <c r="D648" s="18" t="s">
        <v>64</v>
      </c>
      <c r="E648" s="18" t="s">
        <v>179</v>
      </c>
      <c r="F648" s="19"/>
      <c r="G648" s="20"/>
      <c r="H648" s="20"/>
      <c r="I648" s="20"/>
    </row>
    <row r="649" spans="1:14" ht="25.5" hidden="1" x14ac:dyDescent="0.2">
      <c r="A649" s="30" t="s">
        <v>14</v>
      </c>
      <c r="B649" s="18" t="s">
        <v>274</v>
      </c>
      <c r="C649" s="18" t="s">
        <v>51</v>
      </c>
      <c r="D649" s="18" t="s">
        <v>64</v>
      </c>
      <c r="E649" s="18" t="s">
        <v>15</v>
      </c>
      <c r="F649" s="19"/>
      <c r="G649" s="20"/>
      <c r="H649" s="20"/>
      <c r="I649" s="20"/>
    </row>
    <row r="650" spans="1:14" ht="24" customHeight="1" x14ac:dyDescent="0.2">
      <c r="A650" s="30" t="s">
        <v>186</v>
      </c>
      <c r="B650" s="18" t="s">
        <v>274</v>
      </c>
      <c r="C650" s="18" t="s">
        <v>187</v>
      </c>
      <c r="D650" s="18" t="s">
        <v>564</v>
      </c>
      <c r="E650" s="18" t="s">
        <v>4</v>
      </c>
      <c r="F650" s="19" t="e">
        <f>F651+F736+F835+F868+F920</f>
        <v>#REF!</v>
      </c>
      <c r="G650" s="20">
        <f>G651+G736+G835+G868+G920</f>
        <v>1879642972.1599998</v>
      </c>
      <c r="H650" s="20">
        <f>H651+H736+H835+H868+H920</f>
        <v>1795926967</v>
      </c>
      <c r="I650" s="20">
        <f>I651+I736+I835+I868+I920</f>
        <v>1916700579.3199999</v>
      </c>
      <c r="J650" s="17"/>
      <c r="K650" s="17"/>
      <c r="L650" s="17"/>
      <c r="M650" s="17"/>
      <c r="N650" s="17"/>
    </row>
    <row r="651" spans="1:14" ht="22.5" customHeight="1" x14ac:dyDescent="0.2">
      <c r="A651" s="30" t="s">
        <v>275</v>
      </c>
      <c r="B651" s="18" t="s">
        <v>274</v>
      </c>
      <c r="C651" s="18" t="s">
        <v>276</v>
      </c>
      <c r="D651" s="18" t="s">
        <v>564</v>
      </c>
      <c r="E651" s="18" t="s">
        <v>4</v>
      </c>
      <c r="F651" s="19" t="e">
        <f>F652</f>
        <v>#REF!</v>
      </c>
      <c r="G651" s="20">
        <f>G652</f>
        <v>820290204.99999988</v>
      </c>
      <c r="H651" s="20">
        <f t="shared" ref="H651:I651" si="297">H652</f>
        <v>820290204.99999988</v>
      </c>
      <c r="I651" s="20">
        <f t="shared" si="297"/>
        <v>876651927.21999991</v>
      </c>
    </row>
    <row r="652" spans="1:14" ht="46.5" customHeight="1" x14ac:dyDescent="0.2">
      <c r="A652" s="30" t="s">
        <v>277</v>
      </c>
      <c r="B652" s="18" t="s">
        <v>274</v>
      </c>
      <c r="C652" s="18" t="s">
        <v>276</v>
      </c>
      <c r="D652" s="18" t="s">
        <v>744</v>
      </c>
      <c r="E652" s="18" t="s">
        <v>4</v>
      </c>
      <c r="F652" s="19" t="e">
        <f>F659+F717+F724+F728+F732</f>
        <v>#REF!</v>
      </c>
      <c r="G652" s="20">
        <f t="shared" ref="G652:H652" si="298">+G653+G658</f>
        <v>820290204.99999988</v>
      </c>
      <c r="H652" s="20">
        <f t="shared" si="298"/>
        <v>820290204.99999988</v>
      </c>
      <c r="I652" s="20">
        <f>+I653+I658</f>
        <v>876651927.21999991</v>
      </c>
    </row>
    <row r="653" spans="1:14" ht="30.75" hidden="1" customHeight="1" x14ac:dyDescent="0.2">
      <c r="A653" s="54" t="s">
        <v>901</v>
      </c>
      <c r="B653" s="18" t="s">
        <v>274</v>
      </c>
      <c r="C653" s="18" t="s">
        <v>276</v>
      </c>
      <c r="D653" s="26" t="s">
        <v>904</v>
      </c>
      <c r="E653" s="18" t="s">
        <v>4</v>
      </c>
      <c r="F653" s="19"/>
      <c r="G653" s="25">
        <f t="shared" ref="G653:H653" si="299">G655</f>
        <v>0</v>
      </c>
      <c r="H653" s="25">
        <f t="shared" si="299"/>
        <v>0</v>
      </c>
      <c r="I653" s="25">
        <f>I655</f>
        <v>56361722.219999999</v>
      </c>
    </row>
    <row r="654" spans="1:14" ht="22.5" hidden="1" customHeight="1" x14ac:dyDescent="0.2">
      <c r="A654" s="55" t="s">
        <v>902</v>
      </c>
      <c r="B654" s="18" t="s">
        <v>274</v>
      </c>
      <c r="C654" s="18" t="s">
        <v>276</v>
      </c>
      <c r="D654" s="26" t="s">
        <v>905</v>
      </c>
      <c r="E654" s="26" t="s">
        <v>4</v>
      </c>
      <c r="F654" s="19"/>
      <c r="G654" s="25">
        <f t="shared" ref="G654:I656" si="300">G655</f>
        <v>0</v>
      </c>
      <c r="H654" s="25">
        <f t="shared" si="300"/>
        <v>0</v>
      </c>
      <c r="I654" s="25">
        <f t="shared" si="300"/>
        <v>56361722.219999999</v>
      </c>
    </row>
    <row r="655" spans="1:14" ht="65.25" hidden="1" customHeight="1" x14ac:dyDescent="0.2">
      <c r="A655" s="94" t="s">
        <v>903</v>
      </c>
      <c r="B655" s="18" t="s">
        <v>274</v>
      </c>
      <c r="C655" s="18" t="s">
        <v>276</v>
      </c>
      <c r="D655" s="26" t="s">
        <v>906</v>
      </c>
      <c r="E655" s="26" t="s">
        <v>4</v>
      </c>
      <c r="F655" s="19"/>
      <c r="G655" s="25">
        <f t="shared" si="300"/>
        <v>0</v>
      </c>
      <c r="H655" s="25">
        <f t="shared" si="300"/>
        <v>0</v>
      </c>
      <c r="I655" s="25">
        <f t="shared" si="300"/>
        <v>56361722.219999999</v>
      </c>
    </row>
    <row r="656" spans="1:14" ht="30.75" hidden="1" customHeight="1" x14ac:dyDescent="0.2">
      <c r="A656" s="23" t="s">
        <v>441</v>
      </c>
      <c r="B656" s="18" t="s">
        <v>274</v>
      </c>
      <c r="C656" s="18" t="s">
        <v>276</v>
      </c>
      <c r="D656" s="26" t="s">
        <v>906</v>
      </c>
      <c r="E656" s="26" t="s">
        <v>17</v>
      </c>
      <c r="F656" s="19"/>
      <c r="G656" s="25">
        <f t="shared" si="300"/>
        <v>0</v>
      </c>
      <c r="H656" s="25">
        <f t="shared" si="300"/>
        <v>0</v>
      </c>
      <c r="I656" s="25">
        <f t="shared" si="300"/>
        <v>56361722.219999999</v>
      </c>
    </row>
    <row r="657" spans="1:9" ht="47.25" hidden="1" customHeight="1" x14ac:dyDescent="0.2">
      <c r="A657" s="23" t="s">
        <v>442</v>
      </c>
      <c r="B657" s="18" t="s">
        <v>274</v>
      </c>
      <c r="C657" s="18" t="s">
        <v>276</v>
      </c>
      <c r="D657" s="26" t="s">
        <v>906</v>
      </c>
      <c r="E657" s="26" t="s">
        <v>19</v>
      </c>
      <c r="F657" s="19"/>
      <c r="G657" s="20">
        <v>0</v>
      </c>
      <c r="H657" s="20">
        <v>0</v>
      </c>
      <c r="I657" s="25">
        <f>55798105+563617.22</f>
        <v>56361722.219999999</v>
      </c>
    </row>
    <row r="658" spans="1:9" ht="21.6" customHeight="1" x14ac:dyDescent="0.2">
      <c r="A658" s="30" t="s">
        <v>532</v>
      </c>
      <c r="B658" s="18" t="s">
        <v>274</v>
      </c>
      <c r="C658" s="18" t="s">
        <v>276</v>
      </c>
      <c r="D658" s="18" t="s">
        <v>681</v>
      </c>
      <c r="E658" s="18" t="s">
        <v>4</v>
      </c>
      <c r="F658" s="19"/>
      <c r="G658" s="20">
        <f>G659+G717+G724+G728+G732</f>
        <v>820290204.99999988</v>
      </c>
      <c r="H658" s="20">
        <f t="shared" ref="H658:I658" si="301">H659+H717+H724+H728+H732</f>
        <v>820290204.99999988</v>
      </c>
      <c r="I658" s="20">
        <f t="shared" si="301"/>
        <v>820290204.99999988</v>
      </c>
    </row>
    <row r="659" spans="1:9" ht="35.25" customHeight="1" x14ac:dyDescent="0.2">
      <c r="A659" s="30" t="s">
        <v>683</v>
      </c>
      <c r="B659" s="18" t="s">
        <v>274</v>
      </c>
      <c r="C659" s="18" t="s">
        <v>276</v>
      </c>
      <c r="D659" s="18" t="s">
        <v>682</v>
      </c>
      <c r="E659" s="18" t="s">
        <v>4</v>
      </c>
      <c r="F659" s="19" t="e">
        <f>#REF!+F710</f>
        <v>#REF!</v>
      </c>
      <c r="G659" s="20">
        <f>G660+G663+G673+G684+G697+G694</f>
        <v>780972989.99999988</v>
      </c>
      <c r="H659" s="20">
        <f t="shared" ref="H659:I659" si="302">H660+H663+H673+H684+H697+H694</f>
        <v>780972989.99999988</v>
      </c>
      <c r="I659" s="20">
        <f t="shared" si="302"/>
        <v>780972989.99999988</v>
      </c>
    </row>
    <row r="660" spans="1:9" ht="33" customHeight="1" x14ac:dyDescent="0.2">
      <c r="A660" s="30" t="s">
        <v>281</v>
      </c>
      <c r="B660" s="18" t="s">
        <v>274</v>
      </c>
      <c r="C660" s="18" t="s">
        <v>276</v>
      </c>
      <c r="D660" s="18" t="s">
        <v>684</v>
      </c>
      <c r="E660" s="18" t="s">
        <v>4</v>
      </c>
      <c r="F660" s="19">
        <f t="shared" ref="F660:I661" si="303">F661</f>
        <v>47406033.450000003</v>
      </c>
      <c r="G660" s="20">
        <f t="shared" si="303"/>
        <v>56361958.579999998</v>
      </c>
      <c r="H660" s="20">
        <f t="shared" si="303"/>
        <v>56361958.579999998</v>
      </c>
      <c r="I660" s="20">
        <f t="shared" si="303"/>
        <v>56361958.579999998</v>
      </c>
    </row>
    <row r="661" spans="1:9" ht="69.75" customHeight="1" x14ac:dyDescent="0.2">
      <c r="A661" s="30" t="s">
        <v>12</v>
      </c>
      <c r="B661" s="18" t="s">
        <v>274</v>
      </c>
      <c r="C661" s="18" t="s">
        <v>276</v>
      </c>
      <c r="D661" s="18" t="s">
        <v>684</v>
      </c>
      <c r="E661" s="18" t="s">
        <v>13</v>
      </c>
      <c r="F661" s="19">
        <f t="shared" si="303"/>
        <v>47406033.450000003</v>
      </c>
      <c r="G661" s="20">
        <f t="shared" si="303"/>
        <v>56361958.579999998</v>
      </c>
      <c r="H661" s="20">
        <f t="shared" si="303"/>
        <v>56361958.579999998</v>
      </c>
      <c r="I661" s="20">
        <f t="shared" si="303"/>
        <v>56361958.579999998</v>
      </c>
    </row>
    <row r="662" spans="1:9" ht="25.5" x14ac:dyDescent="0.2">
      <c r="A662" s="30" t="s">
        <v>178</v>
      </c>
      <c r="B662" s="18" t="s">
        <v>274</v>
      </c>
      <c r="C662" s="18" t="s">
        <v>276</v>
      </c>
      <c r="D662" s="18" t="s">
        <v>684</v>
      </c>
      <c r="E662" s="18" t="s">
        <v>179</v>
      </c>
      <c r="F662" s="24">
        <v>47406033.450000003</v>
      </c>
      <c r="G662" s="25">
        <v>56361958.579999998</v>
      </c>
      <c r="H662" s="25">
        <v>56361958.579999998</v>
      </c>
      <c r="I662" s="25">
        <v>56361958.579999998</v>
      </c>
    </row>
    <row r="663" spans="1:9" ht="25.5" x14ac:dyDescent="0.2">
      <c r="A663" s="30" t="s">
        <v>282</v>
      </c>
      <c r="B663" s="18" t="s">
        <v>274</v>
      </c>
      <c r="C663" s="18" t="s">
        <v>276</v>
      </c>
      <c r="D663" s="18" t="s">
        <v>685</v>
      </c>
      <c r="E663" s="18" t="s">
        <v>4</v>
      </c>
      <c r="F663" s="19">
        <f>F666+F668</f>
        <v>151741823</v>
      </c>
      <c r="G663" s="20">
        <f>G664+G666+G668</f>
        <v>256768248</v>
      </c>
      <c r="H663" s="20">
        <f t="shared" ref="H663:I663" si="304">H664+H666+H668</f>
        <v>256768248</v>
      </c>
      <c r="I663" s="20">
        <f t="shared" si="304"/>
        <v>256768248</v>
      </c>
    </row>
    <row r="664" spans="1:9" ht="26.25" customHeight="1" x14ac:dyDescent="0.2">
      <c r="A664" s="30" t="s">
        <v>12</v>
      </c>
      <c r="B664" s="18" t="s">
        <v>274</v>
      </c>
      <c r="C664" s="18" t="s">
        <v>276</v>
      </c>
      <c r="D664" s="18" t="s">
        <v>685</v>
      </c>
      <c r="E664" s="18">
        <v>100</v>
      </c>
      <c r="F664" s="19">
        <f>F665</f>
        <v>0</v>
      </c>
      <c r="G664" s="20">
        <f>G665</f>
        <v>64044925</v>
      </c>
      <c r="H664" s="20">
        <f t="shared" ref="H664:I664" si="305">H665</f>
        <v>64044925</v>
      </c>
      <c r="I664" s="20">
        <f t="shared" si="305"/>
        <v>64044925</v>
      </c>
    </row>
    <row r="665" spans="1:9" ht="25.5" customHeight="1" x14ac:dyDescent="0.2">
      <c r="A665" s="30" t="s">
        <v>178</v>
      </c>
      <c r="B665" s="18" t="s">
        <v>274</v>
      </c>
      <c r="C665" s="18" t="s">
        <v>276</v>
      </c>
      <c r="D665" s="18" t="s">
        <v>685</v>
      </c>
      <c r="E665" s="18">
        <v>110</v>
      </c>
      <c r="F665" s="19"/>
      <c r="G665" s="20">
        <v>64044925</v>
      </c>
      <c r="H665" s="20">
        <v>64044925</v>
      </c>
      <c r="I665" s="20">
        <v>64044925</v>
      </c>
    </row>
    <row r="666" spans="1:9" ht="38.25" x14ac:dyDescent="0.2">
      <c r="A666" s="30" t="s">
        <v>16</v>
      </c>
      <c r="B666" s="18" t="s">
        <v>274</v>
      </c>
      <c r="C666" s="18" t="s">
        <v>276</v>
      </c>
      <c r="D666" s="18" t="s">
        <v>685</v>
      </c>
      <c r="E666" s="18" t="s">
        <v>17</v>
      </c>
      <c r="F666" s="19">
        <f>F667</f>
        <v>150664473</v>
      </c>
      <c r="G666" s="20">
        <f>G667</f>
        <v>191684723</v>
      </c>
      <c r="H666" s="20">
        <f t="shared" ref="H666:I666" si="306">H667</f>
        <v>191684723</v>
      </c>
      <c r="I666" s="20">
        <f t="shared" si="306"/>
        <v>191684723</v>
      </c>
    </row>
    <row r="667" spans="1:9" ht="38.25" x14ac:dyDescent="0.2">
      <c r="A667" s="30" t="s">
        <v>18</v>
      </c>
      <c r="B667" s="18" t="s">
        <v>274</v>
      </c>
      <c r="C667" s="18" t="s">
        <v>276</v>
      </c>
      <c r="D667" s="18" t="s">
        <v>685</v>
      </c>
      <c r="E667" s="18" t="s">
        <v>19</v>
      </c>
      <c r="F667" s="19">
        <v>150664473</v>
      </c>
      <c r="G667" s="20">
        <v>191684723</v>
      </c>
      <c r="H667" s="20">
        <v>191684723</v>
      </c>
      <c r="I667" s="20">
        <v>191684723</v>
      </c>
    </row>
    <row r="668" spans="1:9" ht="13.5" customHeight="1" x14ac:dyDescent="0.2">
      <c r="A668" s="30" t="s">
        <v>20</v>
      </c>
      <c r="B668" s="18" t="s">
        <v>274</v>
      </c>
      <c r="C668" s="18" t="s">
        <v>276</v>
      </c>
      <c r="D668" s="18" t="s">
        <v>685</v>
      </c>
      <c r="E668" s="18" t="s">
        <v>21</v>
      </c>
      <c r="F668" s="19">
        <f>F669</f>
        <v>1077350</v>
      </c>
      <c r="G668" s="20">
        <f>G669</f>
        <v>1038600</v>
      </c>
      <c r="H668" s="20">
        <f t="shared" ref="H668:I668" si="307">H669</f>
        <v>1038600</v>
      </c>
      <c r="I668" s="20">
        <f t="shared" si="307"/>
        <v>1038600</v>
      </c>
    </row>
    <row r="669" spans="1:9" ht="27" customHeight="1" x14ac:dyDescent="0.2">
      <c r="A669" s="30" t="s">
        <v>22</v>
      </c>
      <c r="B669" s="18" t="s">
        <v>274</v>
      </c>
      <c r="C669" s="18" t="s">
        <v>276</v>
      </c>
      <c r="D669" s="18" t="s">
        <v>685</v>
      </c>
      <c r="E669" s="18" t="s">
        <v>23</v>
      </c>
      <c r="F669" s="19">
        <v>1077350</v>
      </c>
      <c r="G669" s="20">
        <v>1038600</v>
      </c>
      <c r="H669" s="20">
        <v>1038600</v>
      </c>
      <c r="I669" s="20">
        <v>1038600</v>
      </c>
    </row>
    <row r="670" spans="1:9" ht="19.5" hidden="1" customHeight="1" x14ac:dyDescent="0.2">
      <c r="A670" s="30" t="s">
        <v>474</v>
      </c>
      <c r="B670" s="18" t="s">
        <v>274</v>
      </c>
      <c r="C670" s="18" t="s">
        <v>276</v>
      </c>
      <c r="D670" s="18">
        <v>210102322</v>
      </c>
      <c r="E670" s="18" t="s">
        <v>4</v>
      </c>
      <c r="F670" s="19">
        <f t="shared" ref="F670:I671" si="308">F671</f>
        <v>0</v>
      </c>
      <c r="G670" s="20">
        <f t="shared" si="308"/>
        <v>0</v>
      </c>
      <c r="H670" s="20">
        <f t="shared" si="308"/>
        <v>0</v>
      </c>
      <c r="I670" s="20">
        <f t="shared" si="308"/>
        <v>0</v>
      </c>
    </row>
    <row r="671" spans="1:9" ht="15.75" hidden="1" customHeight="1" x14ac:dyDescent="0.2">
      <c r="A671" s="30" t="s">
        <v>16</v>
      </c>
      <c r="B671" s="18" t="s">
        <v>274</v>
      </c>
      <c r="C671" s="18" t="s">
        <v>276</v>
      </c>
      <c r="D671" s="18">
        <v>210102322</v>
      </c>
      <c r="E671" s="18" t="s">
        <v>17</v>
      </c>
      <c r="F671" s="19">
        <f t="shared" si="308"/>
        <v>0</v>
      </c>
      <c r="G671" s="20">
        <f t="shared" si="308"/>
        <v>0</v>
      </c>
      <c r="H671" s="20">
        <f t="shared" si="308"/>
        <v>0</v>
      </c>
      <c r="I671" s="20">
        <f t="shared" si="308"/>
        <v>0</v>
      </c>
    </row>
    <row r="672" spans="1:9" ht="24" hidden="1" customHeight="1" x14ac:dyDescent="0.2">
      <c r="A672" s="30" t="s">
        <v>18</v>
      </c>
      <c r="B672" s="18" t="s">
        <v>274</v>
      </c>
      <c r="C672" s="18" t="s">
        <v>276</v>
      </c>
      <c r="D672" s="18">
        <v>210102322</v>
      </c>
      <c r="E672" s="18" t="s">
        <v>19</v>
      </c>
      <c r="F672" s="19"/>
      <c r="G672" s="20"/>
      <c r="H672" s="20"/>
      <c r="I672" s="20"/>
    </row>
    <row r="673" spans="1:9" ht="20.25" customHeight="1" x14ac:dyDescent="0.2">
      <c r="A673" s="30" t="s">
        <v>283</v>
      </c>
      <c r="B673" s="18" t="s">
        <v>274</v>
      </c>
      <c r="C673" s="18" t="s">
        <v>276</v>
      </c>
      <c r="D673" s="18" t="s">
        <v>686</v>
      </c>
      <c r="E673" s="18" t="s">
        <v>4</v>
      </c>
      <c r="F673" s="19">
        <f>F674+F676</f>
        <v>750000</v>
      </c>
      <c r="G673" s="20">
        <f>G674+G676</f>
        <v>1000000</v>
      </c>
      <c r="H673" s="20">
        <f t="shared" ref="H673:I673" si="309">H674+H676</f>
        <v>1000000</v>
      </c>
      <c r="I673" s="20">
        <f t="shared" si="309"/>
        <v>1000000</v>
      </c>
    </row>
    <row r="674" spans="1:9" ht="68.25" customHeight="1" x14ac:dyDescent="0.2">
      <c r="A674" s="30" t="s">
        <v>12</v>
      </c>
      <c r="B674" s="18" t="s">
        <v>274</v>
      </c>
      <c r="C674" s="18" t="s">
        <v>276</v>
      </c>
      <c r="D674" s="18" t="s">
        <v>686</v>
      </c>
      <c r="E674" s="18" t="s">
        <v>13</v>
      </c>
      <c r="F674" s="19">
        <f>F675</f>
        <v>750000</v>
      </c>
      <c r="G674" s="20">
        <f>G675</f>
        <v>1000000</v>
      </c>
      <c r="H674" s="20">
        <f t="shared" ref="H674:I674" si="310">H675</f>
        <v>1000000</v>
      </c>
      <c r="I674" s="20">
        <f t="shared" si="310"/>
        <v>1000000</v>
      </c>
    </row>
    <row r="675" spans="1:9" ht="27.75" customHeight="1" x14ac:dyDescent="0.2">
      <c r="A675" s="30" t="s">
        <v>178</v>
      </c>
      <c r="B675" s="18" t="s">
        <v>274</v>
      </c>
      <c r="C675" s="18" t="s">
        <v>276</v>
      </c>
      <c r="D675" s="18" t="s">
        <v>686</v>
      </c>
      <c r="E675" s="18" t="s">
        <v>179</v>
      </c>
      <c r="F675" s="19">
        <v>750000</v>
      </c>
      <c r="G675" s="20">
        <v>1000000</v>
      </c>
      <c r="H675" s="20">
        <v>1000000</v>
      </c>
      <c r="I675" s="20">
        <v>1000000</v>
      </c>
    </row>
    <row r="676" spans="1:9" ht="38.25" hidden="1" x14ac:dyDescent="0.2">
      <c r="A676" s="30" t="s">
        <v>16</v>
      </c>
      <c r="B676" s="18" t="s">
        <v>274</v>
      </c>
      <c r="C676" s="18" t="s">
        <v>276</v>
      </c>
      <c r="D676" s="18" t="s">
        <v>284</v>
      </c>
      <c r="E676" s="18" t="s">
        <v>17</v>
      </c>
      <c r="F676" s="19">
        <f>F677</f>
        <v>0</v>
      </c>
      <c r="G676" s="20">
        <f>G677</f>
        <v>0</v>
      </c>
      <c r="H676" s="20">
        <f t="shared" ref="H676:I676" si="311">H677</f>
        <v>0</v>
      </c>
      <c r="I676" s="20">
        <f t="shared" si="311"/>
        <v>0</v>
      </c>
    </row>
    <row r="677" spans="1:9" ht="42.75" hidden="1" customHeight="1" x14ac:dyDescent="0.2">
      <c r="A677" s="30" t="s">
        <v>18</v>
      </c>
      <c r="B677" s="18" t="s">
        <v>274</v>
      </c>
      <c r="C677" s="18" t="s">
        <v>276</v>
      </c>
      <c r="D677" s="18" t="s">
        <v>284</v>
      </c>
      <c r="E677" s="18" t="s">
        <v>19</v>
      </c>
      <c r="F677" s="19"/>
      <c r="G677" s="20"/>
      <c r="H677" s="20"/>
      <c r="I677" s="20"/>
    </row>
    <row r="678" spans="1:9" ht="24.75" hidden="1" customHeight="1" x14ac:dyDescent="0.2">
      <c r="A678" s="23" t="s">
        <v>497</v>
      </c>
      <c r="B678" s="18" t="s">
        <v>274</v>
      </c>
      <c r="C678" s="18" t="s">
        <v>276</v>
      </c>
      <c r="D678" s="21" t="s">
        <v>496</v>
      </c>
      <c r="E678" s="18" t="s">
        <v>4</v>
      </c>
      <c r="F678" s="19">
        <f t="shared" ref="F678:I679" si="312">F679</f>
        <v>80000000</v>
      </c>
      <c r="G678" s="20">
        <f t="shared" si="312"/>
        <v>0</v>
      </c>
      <c r="H678" s="20">
        <f t="shared" si="312"/>
        <v>1</v>
      </c>
      <c r="I678" s="20">
        <f t="shared" si="312"/>
        <v>2</v>
      </c>
    </row>
    <row r="679" spans="1:9" ht="27" hidden="1" customHeight="1" x14ac:dyDescent="0.2">
      <c r="A679" s="30" t="s">
        <v>16</v>
      </c>
      <c r="B679" s="18" t="s">
        <v>274</v>
      </c>
      <c r="C679" s="18" t="s">
        <v>276</v>
      </c>
      <c r="D679" s="21" t="s">
        <v>496</v>
      </c>
      <c r="E679" s="18" t="s">
        <v>17</v>
      </c>
      <c r="F679" s="19">
        <f t="shared" si="312"/>
        <v>80000000</v>
      </c>
      <c r="G679" s="20">
        <f t="shared" si="312"/>
        <v>0</v>
      </c>
      <c r="H679" s="20">
        <f t="shared" si="312"/>
        <v>1</v>
      </c>
      <c r="I679" s="20">
        <f t="shared" si="312"/>
        <v>2</v>
      </c>
    </row>
    <row r="680" spans="1:9" ht="25.5" hidden="1" customHeight="1" x14ac:dyDescent="0.2">
      <c r="A680" s="30" t="s">
        <v>18</v>
      </c>
      <c r="B680" s="18" t="s">
        <v>274</v>
      </c>
      <c r="C680" s="18" t="s">
        <v>276</v>
      </c>
      <c r="D680" s="21" t="s">
        <v>496</v>
      </c>
      <c r="E680" s="18" t="s">
        <v>19</v>
      </c>
      <c r="F680" s="19">
        <v>80000000</v>
      </c>
      <c r="G680" s="20">
        <v>0</v>
      </c>
      <c r="H680" s="20">
        <v>1</v>
      </c>
      <c r="I680" s="20">
        <v>2</v>
      </c>
    </row>
    <row r="681" spans="1:9" ht="24" hidden="1" customHeight="1" x14ac:dyDescent="0.2">
      <c r="A681" s="30" t="s">
        <v>285</v>
      </c>
      <c r="B681" s="18" t="s">
        <v>274</v>
      </c>
      <c r="C681" s="18" t="s">
        <v>276</v>
      </c>
      <c r="D681" s="18" t="s">
        <v>286</v>
      </c>
      <c r="E681" s="18" t="s">
        <v>4</v>
      </c>
      <c r="F681" s="19">
        <f t="shared" ref="F681:I682" si="313">F682</f>
        <v>0</v>
      </c>
      <c r="G681" s="20">
        <f t="shared" si="313"/>
        <v>0</v>
      </c>
      <c r="H681" s="20">
        <f t="shared" si="313"/>
        <v>1</v>
      </c>
      <c r="I681" s="20">
        <f t="shared" si="313"/>
        <v>2</v>
      </c>
    </row>
    <row r="682" spans="1:9" ht="27" hidden="1" customHeight="1" x14ac:dyDescent="0.2">
      <c r="A682" s="30" t="s">
        <v>16</v>
      </c>
      <c r="B682" s="18" t="s">
        <v>274</v>
      </c>
      <c r="C682" s="18" t="s">
        <v>276</v>
      </c>
      <c r="D682" s="18" t="s">
        <v>286</v>
      </c>
      <c r="E682" s="18" t="s">
        <v>17</v>
      </c>
      <c r="F682" s="19">
        <f t="shared" si="313"/>
        <v>0</v>
      </c>
      <c r="G682" s="20">
        <f t="shared" si="313"/>
        <v>0</v>
      </c>
      <c r="H682" s="20">
        <f t="shared" si="313"/>
        <v>1</v>
      </c>
      <c r="I682" s="20">
        <f t="shared" si="313"/>
        <v>2</v>
      </c>
    </row>
    <row r="683" spans="1:9" ht="29.25" hidden="1" customHeight="1" x14ac:dyDescent="0.2">
      <c r="A683" s="30" t="s">
        <v>18</v>
      </c>
      <c r="B683" s="18" t="s">
        <v>274</v>
      </c>
      <c r="C683" s="18" t="s">
        <v>276</v>
      </c>
      <c r="D683" s="18" t="s">
        <v>286</v>
      </c>
      <c r="E683" s="18" t="s">
        <v>19</v>
      </c>
      <c r="F683" s="38">
        <v>0</v>
      </c>
      <c r="G683" s="39">
        <v>0</v>
      </c>
      <c r="H683" s="39">
        <v>1</v>
      </c>
      <c r="I683" s="39">
        <v>2</v>
      </c>
    </row>
    <row r="684" spans="1:9" ht="123.75" customHeight="1" x14ac:dyDescent="0.2">
      <c r="A684" s="95" t="s">
        <v>490</v>
      </c>
      <c r="B684" s="18" t="s">
        <v>274</v>
      </c>
      <c r="C684" s="18" t="s">
        <v>276</v>
      </c>
      <c r="D684" s="26" t="s">
        <v>687</v>
      </c>
      <c r="E684" s="26" t="s">
        <v>4</v>
      </c>
      <c r="F684" s="34">
        <f>F685+F687+F689</f>
        <v>328085794</v>
      </c>
      <c r="G684" s="29">
        <f>G685+G687+G689</f>
        <v>392346775</v>
      </c>
      <c r="H684" s="29">
        <f t="shared" ref="H684:I684" si="314">H685+H687+H689</f>
        <v>392346775</v>
      </c>
      <c r="I684" s="29">
        <f t="shared" si="314"/>
        <v>392346775</v>
      </c>
    </row>
    <row r="685" spans="1:9" ht="68.25" customHeight="1" x14ac:dyDescent="0.2">
      <c r="A685" s="23" t="s">
        <v>467</v>
      </c>
      <c r="B685" s="18" t="s">
        <v>274</v>
      </c>
      <c r="C685" s="18" t="s">
        <v>276</v>
      </c>
      <c r="D685" s="26" t="s">
        <v>687</v>
      </c>
      <c r="E685" s="26" t="s">
        <v>13</v>
      </c>
      <c r="F685" s="34">
        <f>F686</f>
        <v>322328428</v>
      </c>
      <c r="G685" s="29">
        <f>G686</f>
        <v>384977141</v>
      </c>
      <c r="H685" s="29">
        <f t="shared" ref="H685:I685" si="315">H686</f>
        <v>384977141</v>
      </c>
      <c r="I685" s="29">
        <f t="shared" si="315"/>
        <v>384977141</v>
      </c>
    </row>
    <row r="686" spans="1:9" ht="28.5" customHeight="1" x14ac:dyDescent="0.2">
      <c r="A686" s="23" t="s">
        <v>468</v>
      </c>
      <c r="B686" s="18" t="s">
        <v>274</v>
      </c>
      <c r="C686" s="18" t="s">
        <v>276</v>
      </c>
      <c r="D686" s="26" t="s">
        <v>687</v>
      </c>
      <c r="E686" s="26" t="s">
        <v>179</v>
      </c>
      <c r="F686" s="34">
        <v>322328428</v>
      </c>
      <c r="G686" s="29">
        <v>384977141</v>
      </c>
      <c r="H686" s="29">
        <v>384977141</v>
      </c>
      <c r="I686" s="29">
        <v>384977141</v>
      </c>
    </row>
    <row r="687" spans="1:9" ht="25.5" x14ac:dyDescent="0.2">
      <c r="A687" s="23" t="s">
        <v>441</v>
      </c>
      <c r="B687" s="18" t="s">
        <v>274</v>
      </c>
      <c r="C687" s="18" t="s">
        <v>276</v>
      </c>
      <c r="D687" s="26" t="s">
        <v>687</v>
      </c>
      <c r="E687" s="26" t="s">
        <v>17</v>
      </c>
      <c r="F687" s="34">
        <f>F688</f>
        <v>3255843</v>
      </c>
      <c r="G687" s="29">
        <f>G688</f>
        <v>3888658</v>
      </c>
      <c r="H687" s="29">
        <f t="shared" ref="H687:I687" si="316">H688</f>
        <v>3888658</v>
      </c>
      <c r="I687" s="29">
        <f t="shared" si="316"/>
        <v>3888658</v>
      </c>
    </row>
    <row r="688" spans="1:9" ht="38.25" x14ac:dyDescent="0.2">
      <c r="A688" s="23" t="s">
        <v>442</v>
      </c>
      <c r="B688" s="18" t="s">
        <v>274</v>
      </c>
      <c r="C688" s="18" t="s">
        <v>276</v>
      </c>
      <c r="D688" s="26" t="s">
        <v>687</v>
      </c>
      <c r="E688" s="26" t="s">
        <v>19</v>
      </c>
      <c r="F688" s="34">
        <v>3255843</v>
      </c>
      <c r="G688" s="29">
        <v>3888658</v>
      </c>
      <c r="H688" s="29">
        <v>3888658</v>
      </c>
      <c r="I688" s="29">
        <v>3888658</v>
      </c>
    </row>
    <row r="689" spans="1:9" ht="38.25" x14ac:dyDescent="0.2">
      <c r="A689" s="23" t="s">
        <v>511</v>
      </c>
      <c r="B689" s="18" t="s">
        <v>274</v>
      </c>
      <c r="C689" s="18" t="s">
        <v>276</v>
      </c>
      <c r="D689" s="26" t="s">
        <v>687</v>
      </c>
      <c r="E689" s="26" t="s">
        <v>199</v>
      </c>
      <c r="F689" s="34">
        <f>F690</f>
        <v>2501523</v>
      </c>
      <c r="G689" s="29">
        <f>G690</f>
        <v>3480976</v>
      </c>
      <c r="H689" s="29">
        <f t="shared" ref="H689:I689" si="317">H690</f>
        <v>3480976</v>
      </c>
      <c r="I689" s="29">
        <f t="shared" si="317"/>
        <v>3480976</v>
      </c>
    </row>
    <row r="690" spans="1:9" ht="46.5" customHeight="1" x14ac:dyDescent="0.2">
      <c r="A690" s="23" t="s">
        <v>464</v>
      </c>
      <c r="B690" s="18" t="s">
        <v>274</v>
      </c>
      <c r="C690" s="18" t="s">
        <v>276</v>
      </c>
      <c r="D690" s="26" t="s">
        <v>687</v>
      </c>
      <c r="E690" s="26" t="s">
        <v>287</v>
      </c>
      <c r="F690" s="34">
        <v>2501523</v>
      </c>
      <c r="G690" s="29">
        <v>3480976</v>
      </c>
      <c r="H690" s="29">
        <v>3480976</v>
      </c>
      <c r="I690" s="29">
        <v>3480976</v>
      </c>
    </row>
    <row r="691" spans="1:9" ht="79.5" hidden="1" customHeight="1" x14ac:dyDescent="0.2">
      <c r="A691" s="30" t="s">
        <v>415</v>
      </c>
      <c r="B691" s="18" t="s">
        <v>274</v>
      </c>
      <c r="C691" s="18" t="s">
        <v>276</v>
      </c>
      <c r="D691" s="21" t="s">
        <v>336</v>
      </c>
      <c r="E691" s="18"/>
      <c r="F691" s="41">
        <f t="shared" ref="F691:I692" si="318">F692</f>
        <v>0</v>
      </c>
      <c r="G691" s="42">
        <f t="shared" si="318"/>
        <v>0</v>
      </c>
      <c r="H691" s="42">
        <f t="shared" si="318"/>
        <v>1</v>
      </c>
      <c r="I691" s="42">
        <f t="shared" si="318"/>
        <v>2</v>
      </c>
    </row>
    <row r="692" spans="1:9" ht="25.5" hidden="1" x14ac:dyDescent="0.2">
      <c r="A692" s="30" t="s">
        <v>416</v>
      </c>
      <c r="B692" s="18" t="s">
        <v>274</v>
      </c>
      <c r="C692" s="18" t="s">
        <v>276</v>
      </c>
      <c r="D692" s="21" t="s">
        <v>336</v>
      </c>
      <c r="E692" s="18">
        <v>300</v>
      </c>
      <c r="F692" s="19">
        <f t="shared" si="318"/>
        <v>0</v>
      </c>
      <c r="G692" s="20">
        <f t="shared" si="318"/>
        <v>0</v>
      </c>
      <c r="H692" s="20">
        <f t="shared" si="318"/>
        <v>1</v>
      </c>
      <c r="I692" s="20">
        <f t="shared" si="318"/>
        <v>2</v>
      </c>
    </row>
    <row r="693" spans="1:9" ht="39.75" hidden="1" customHeight="1" x14ac:dyDescent="0.2">
      <c r="A693" s="30" t="s">
        <v>417</v>
      </c>
      <c r="B693" s="18" t="s">
        <v>274</v>
      </c>
      <c r="C693" s="18" t="s">
        <v>276</v>
      </c>
      <c r="D693" s="21" t="s">
        <v>336</v>
      </c>
      <c r="E693" s="18">
        <v>320</v>
      </c>
      <c r="F693" s="38">
        <v>0</v>
      </c>
      <c r="G693" s="39">
        <v>0</v>
      </c>
      <c r="H693" s="39">
        <v>1</v>
      </c>
      <c r="I693" s="39">
        <v>2</v>
      </c>
    </row>
    <row r="694" spans="1:9" ht="60" hidden="1" customHeight="1" x14ac:dyDescent="0.2">
      <c r="A694" s="94" t="s">
        <v>846</v>
      </c>
      <c r="B694" s="18" t="s">
        <v>274</v>
      </c>
      <c r="C694" s="18" t="s">
        <v>276</v>
      </c>
      <c r="D694" s="18" t="s">
        <v>847</v>
      </c>
      <c r="E694" s="26" t="s">
        <v>4</v>
      </c>
      <c r="F694" s="24">
        <f t="shared" ref="F694:I695" si="319">F695</f>
        <v>0</v>
      </c>
      <c r="G694" s="25">
        <f t="shared" si="319"/>
        <v>0</v>
      </c>
      <c r="H694" s="25">
        <f t="shared" si="319"/>
        <v>0</v>
      </c>
      <c r="I694" s="25">
        <f t="shared" si="319"/>
        <v>0</v>
      </c>
    </row>
    <row r="695" spans="1:9" ht="33.75" hidden="1" customHeight="1" x14ac:dyDescent="0.2">
      <c r="A695" s="23" t="s">
        <v>421</v>
      </c>
      <c r="B695" s="18" t="s">
        <v>274</v>
      </c>
      <c r="C695" s="18" t="s">
        <v>276</v>
      </c>
      <c r="D695" s="18" t="s">
        <v>847</v>
      </c>
      <c r="E695" s="26" t="s">
        <v>146</v>
      </c>
      <c r="F695" s="24">
        <f t="shared" si="319"/>
        <v>0</v>
      </c>
      <c r="G695" s="25">
        <f t="shared" si="319"/>
        <v>0</v>
      </c>
      <c r="H695" s="29"/>
      <c r="I695" s="29"/>
    </row>
    <row r="696" spans="1:9" ht="22.5" hidden="1" customHeight="1" x14ac:dyDescent="0.2">
      <c r="A696" s="23" t="s">
        <v>422</v>
      </c>
      <c r="B696" s="18" t="s">
        <v>274</v>
      </c>
      <c r="C696" s="18" t="s">
        <v>276</v>
      </c>
      <c r="D696" s="18" t="s">
        <v>847</v>
      </c>
      <c r="E696" s="26" t="s">
        <v>148</v>
      </c>
      <c r="F696" s="24"/>
      <c r="G696" s="25"/>
      <c r="H696" s="29"/>
      <c r="I696" s="29"/>
    </row>
    <row r="697" spans="1:9" ht="50.25" customHeight="1" x14ac:dyDescent="0.2">
      <c r="A697" s="27" t="s">
        <v>512</v>
      </c>
      <c r="B697" s="18" t="s">
        <v>274</v>
      </c>
      <c r="C697" s="18" t="s">
        <v>276</v>
      </c>
      <c r="D697" s="18" t="s">
        <v>688</v>
      </c>
      <c r="E697" s="43" t="s">
        <v>4</v>
      </c>
      <c r="F697" s="34">
        <f t="shared" ref="F697:I698" si="320">F698</f>
        <v>65284664.549999997</v>
      </c>
      <c r="G697" s="29">
        <f t="shared" si="320"/>
        <v>74496008.420000002</v>
      </c>
      <c r="H697" s="29">
        <f t="shared" si="320"/>
        <v>74496008.420000002</v>
      </c>
      <c r="I697" s="29">
        <f t="shared" si="320"/>
        <v>74496008.420000002</v>
      </c>
    </row>
    <row r="698" spans="1:9" ht="67.5" customHeight="1" x14ac:dyDescent="0.2">
      <c r="A698" s="30" t="s">
        <v>12</v>
      </c>
      <c r="B698" s="18" t="s">
        <v>274</v>
      </c>
      <c r="C698" s="18" t="s">
        <v>276</v>
      </c>
      <c r="D698" s="18" t="s">
        <v>688</v>
      </c>
      <c r="E698" s="43" t="s">
        <v>13</v>
      </c>
      <c r="F698" s="34">
        <f t="shared" si="320"/>
        <v>65284664.549999997</v>
      </c>
      <c r="G698" s="29">
        <f t="shared" si="320"/>
        <v>74496008.420000002</v>
      </c>
      <c r="H698" s="29">
        <f t="shared" si="320"/>
        <v>74496008.420000002</v>
      </c>
      <c r="I698" s="29">
        <f t="shared" si="320"/>
        <v>74496008.420000002</v>
      </c>
    </row>
    <row r="699" spans="1:9" ht="30" customHeight="1" x14ac:dyDescent="0.2">
      <c r="A699" s="30" t="s">
        <v>178</v>
      </c>
      <c r="B699" s="18" t="s">
        <v>274</v>
      </c>
      <c r="C699" s="18" t="s">
        <v>276</v>
      </c>
      <c r="D699" s="18" t="s">
        <v>688</v>
      </c>
      <c r="E699" s="43" t="s">
        <v>179</v>
      </c>
      <c r="F699" s="34">
        <v>65284664.549999997</v>
      </c>
      <c r="G699" s="29">
        <v>74496008.420000002</v>
      </c>
      <c r="H699" s="29">
        <v>74496008.420000002</v>
      </c>
      <c r="I699" s="29">
        <v>74496008.420000002</v>
      </c>
    </row>
    <row r="700" spans="1:9" ht="51" hidden="1" x14ac:dyDescent="0.2">
      <c r="A700" s="30" t="s">
        <v>288</v>
      </c>
      <c r="B700" s="18" t="s">
        <v>274</v>
      </c>
      <c r="C700" s="18" t="s">
        <v>276</v>
      </c>
      <c r="D700" s="18" t="s">
        <v>289</v>
      </c>
      <c r="E700" s="18" t="s">
        <v>4</v>
      </c>
      <c r="F700" s="41"/>
      <c r="G700" s="42"/>
      <c r="H700" s="42"/>
      <c r="I700" s="42"/>
    </row>
    <row r="701" spans="1:9" ht="63.75" hidden="1" x14ac:dyDescent="0.2">
      <c r="A701" s="30" t="s">
        <v>290</v>
      </c>
      <c r="B701" s="18" t="s">
        <v>274</v>
      </c>
      <c r="C701" s="18" t="s">
        <v>276</v>
      </c>
      <c r="D701" s="18" t="s">
        <v>291</v>
      </c>
      <c r="E701" s="18" t="s">
        <v>4</v>
      </c>
      <c r="F701" s="19"/>
      <c r="G701" s="20"/>
      <c r="H701" s="20"/>
      <c r="I701" s="20"/>
    </row>
    <row r="702" spans="1:9" ht="25.5" hidden="1" x14ac:dyDescent="0.2">
      <c r="A702" s="30" t="s">
        <v>145</v>
      </c>
      <c r="B702" s="18" t="s">
        <v>274</v>
      </c>
      <c r="C702" s="18" t="s">
        <v>276</v>
      </c>
      <c r="D702" s="18" t="s">
        <v>291</v>
      </c>
      <c r="E702" s="18" t="s">
        <v>146</v>
      </c>
      <c r="F702" s="19"/>
      <c r="G702" s="20"/>
      <c r="H702" s="20"/>
      <c r="I702" s="20"/>
    </row>
    <row r="703" spans="1:9" hidden="1" x14ac:dyDescent="0.2">
      <c r="A703" s="30" t="s">
        <v>147</v>
      </c>
      <c r="B703" s="18" t="s">
        <v>274</v>
      </c>
      <c r="C703" s="18" t="s">
        <v>276</v>
      </c>
      <c r="D703" s="18" t="s">
        <v>291</v>
      </c>
      <c r="E703" s="18" t="s">
        <v>148</v>
      </c>
      <c r="F703" s="19"/>
      <c r="G703" s="20"/>
      <c r="H703" s="20"/>
      <c r="I703" s="20"/>
    </row>
    <row r="704" spans="1:9" ht="51" hidden="1" x14ac:dyDescent="0.2">
      <c r="A704" s="30" t="s">
        <v>288</v>
      </c>
      <c r="B704" s="18" t="s">
        <v>274</v>
      </c>
      <c r="C704" s="18" t="s">
        <v>276</v>
      </c>
      <c r="D704" s="18" t="s">
        <v>292</v>
      </c>
      <c r="E704" s="18" t="s">
        <v>4</v>
      </c>
      <c r="F704" s="19"/>
      <c r="G704" s="20"/>
      <c r="H704" s="20"/>
      <c r="I704" s="20"/>
    </row>
    <row r="705" spans="1:9" ht="63.75" hidden="1" x14ac:dyDescent="0.2">
      <c r="A705" s="30" t="s">
        <v>290</v>
      </c>
      <c r="B705" s="18" t="s">
        <v>274</v>
      </c>
      <c r="C705" s="18" t="s">
        <v>276</v>
      </c>
      <c r="D705" s="18" t="s">
        <v>293</v>
      </c>
      <c r="E705" s="18" t="s">
        <v>4</v>
      </c>
      <c r="F705" s="19"/>
      <c r="G705" s="20"/>
      <c r="H705" s="20"/>
      <c r="I705" s="20"/>
    </row>
    <row r="706" spans="1:9" ht="38.25" hidden="1" x14ac:dyDescent="0.2">
      <c r="A706" s="30" t="s">
        <v>16</v>
      </c>
      <c r="B706" s="18" t="s">
        <v>274</v>
      </c>
      <c r="C706" s="18" t="s">
        <v>276</v>
      </c>
      <c r="D706" s="18" t="s">
        <v>293</v>
      </c>
      <c r="E706" s="18" t="s">
        <v>17</v>
      </c>
      <c r="F706" s="19"/>
      <c r="G706" s="20"/>
      <c r="H706" s="20"/>
      <c r="I706" s="20"/>
    </row>
    <row r="707" spans="1:9" ht="38.25" hidden="1" x14ac:dyDescent="0.2">
      <c r="A707" s="30" t="s">
        <v>18</v>
      </c>
      <c r="B707" s="18" t="s">
        <v>274</v>
      </c>
      <c r="C707" s="18" t="s">
        <v>276</v>
      </c>
      <c r="D707" s="18" t="s">
        <v>293</v>
      </c>
      <c r="E707" s="18" t="s">
        <v>19</v>
      </c>
      <c r="F707" s="19"/>
      <c r="G707" s="20"/>
      <c r="H707" s="20"/>
      <c r="I707" s="20"/>
    </row>
    <row r="708" spans="1:9" ht="25.5" hidden="1" x14ac:dyDescent="0.2">
      <c r="A708" s="30" t="s">
        <v>145</v>
      </c>
      <c r="B708" s="18" t="s">
        <v>274</v>
      </c>
      <c r="C708" s="18" t="s">
        <v>276</v>
      </c>
      <c r="D708" s="18" t="s">
        <v>293</v>
      </c>
      <c r="E708" s="18" t="s">
        <v>146</v>
      </c>
      <c r="F708" s="19"/>
      <c r="G708" s="20"/>
      <c r="H708" s="20"/>
      <c r="I708" s="20"/>
    </row>
    <row r="709" spans="1:9" hidden="1" x14ac:dyDescent="0.2">
      <c r="A709" s="30" t="s">
        <v>147</v>
      </c>
      <c r="B709" s="18" t="s">
        <v>274</v>
      </c>
      <c r="C709" s="18" t="s">
        <v>276</v>
      </c>
      <c r="D709" s="18" t="s">
        <v>293</v>
      </c>
      <c r="E709" s="18" t="s">
        <v>148</v>
      </c>
      <c r="F709" s="19"/>
      <c r="G709" s="20"/>
      <c r="H709" s="20"/>
      <c r="I709" s="20"/>
    </row>
    <row r="710" spans="1:9" ht="38.25" hidden="1" x14ac:dyDescent="0.2">
      <c r="A710" s="89" t="s">
        <v>445</v>
      </c>
      <c r="B710" s="18" t="s">
        <v>274</v>
      </c>
      <c r="C710" s="18" t="s">
        <v>276</v>
      </c>
      <c r="D710" s="26" t="s">
        <v>289</v>
      </c>
      <c r="E710" s="18" t="s">
        <v>4</v>
      </c>
      <c r="F710" s="19">
        <f>F711+F714</f>
        <v>0</v>
      </c>
      <c r="G710" s="20">
        <f>G711+G714</f>
        <v>0</v>
      </c>
      <c r="H710" s="20">
        <f t="shared" ref="H710:I710" si="321">H711+H714</f>
        <v>0</v>
      </c>
      <c r="I710" s="20">
        <f t="shared" si="321"/>
        <v>0</v>
      </c>
    </row>
    <row r="711" spans="1:9" ht="63.75" hidden="1" x14ac:dyDescent="0.2">
      <c r="A711" s="91" t="s">
        <v>446</v>
      </c>
      <c r="B711" s="18" t="s">
        <v>274</v>
      </c>
      <c r="C711" s="18" t="s">
        <v>276</v>
      </c>
      <c r="D711" s="26" t="s">
        <v>448</v>
      </c>
      <c r="E711" s="18" t="s">
        <v>4</v>
      </c>
      <c r="F711" s="19">
        <f t="shared" ref="F711:I712" si="322">F712</f>
        <v>0</v>
      </c>
      <c r="G711" s="20">
        <f t="shared" si="322"/>
        <v>0</v>
      </c>
      <c r="H711" s="20">
        <f t="shared" si="322"/>
        <v>0</v>
      </c>
      <c r="I711" s="20">
        <f t="shared" si="322"/>
        <v>0</v>
      </c>
    </row>
    <row r="712" spans="1:9" ht="25.5" hidden="1" x14ac:dyDescent="0.2">
      <c r="A712" s="91" t="s">
        <v>421</v>
      </c>
      <c r="B712" s="18" t="s">
        <v>274</v>
      </c>
      <c r="C712" s="18" t="s">
        <v>276</v>
      </c>
      <c r="D712" s="26" t="s">
        <v>448</v>
      </c>
      <c r="E712" s="26" t="s">
        <v>146</v>
      </c>
      <c r="F712" s="19">
        <f t="shared" si="322"/>
        <v>0</v>
      </c>
      <c r="G712" s="20">
        <f t="shared" si="322"/>
        <v>0</v>
      </c>
      <c r="H712" s="20">
        <f t="shared" si="322"/>
        <v>0</v>
      </c>
      <c r="I712" s="20">
        <f t="shared" si="322"/>
        <v>0</v>
      </c>
    </row>
    <row r="713" spans="1:9" hidden="1" x14ac:dyDescent="0.2">
      <c r="A713" s="91" t="s">
        <v>422</v>
      </c>
      <c r="B713" s="18" t="s">
        <v>274</v>
      </c>
      <c r="C713" s="18" t="s">
        <v>276</v>
      </c>
      <c r="D713" s="26" t="s">
        <v>448</v>
      </c>
      <c r="E713" s="26" t="s">
        <v>148</v>
      </c>
      <c r="F713" s="19"/>
      <c r="G713" s="20"/>
      <c r="H713" s="20"/>
      <c r="I713" s="20"/>
    </row>
    <row r="714" spans="1:9" ht="76.5" hidden="1" x14ac:dyDescent="0.2">
      <c r="A714" s="91" t="s">
        <v>447</v>
      </c>
      <c r="B714" s="18" t="s">
        <v>274</v>
      </c>
      <c r="C714" s="18" t="s">
        <v>276</v>
      </c>
      <c r="D714" s="26" t="s">
        <v>449</v>
      </c>
      <c r="E714" s="18" t="s">
        <v>4</v>
      </c>
      <c r="F714" s="19">
        <f t="shared" ref="F714:I715" si="323">F715</f>
        <v>0</v>
      </c>
      <c r="G714" s="20">
        <f t="shared" si="323"/>
        <v>0</v>
      </c>
      <c r="H714" s="20">
        <f t="shared" si="323"/>
        <v>0</v>
      </c>
      <c r="I714" s="20">
        <f t="shared" si="323"/>
        <v>0</v>
      </c>
    </row>
    <row r="715" spans="1:9" ht="25.5" hidden="1" x14ac:dyDescent="0.2">
      <c r="A715" s="91" t="s">
        <v>421</v>
      </c>
      <c r="B715" s="18" t="s">
        <v>274</v>
      </c>
      <c r="C715" s="18" t="s">
        <v>276</v>
      </c>
      <c r="D715" s="26" t="s">
        <v>449</v>
      </c>
      <c r="E715" s="26" t="s">
        <v>146</v>
      </c>
      <c r="F715" s="19">
        <f t="shared" si="323"/>
        <v>0</v>
      </c>
      <c r="G715" s="20">
        <f t="shared" si="323"/>
        <v>0</v>
      </c>
      <c r="H715" s="20">
        <f t="shared" si="323"/>
        <v>0</v>
      </c>
      <c r="I715" s="20">
        <f t="shared" si="323"/>
        <v>0</v>
      </c>
    </row>
    <row r="716" spans="1:9" hidden="1" x14ac:dyDescent="0.2">
      <c r="A716" s="91" t="s">
        <v>422</v>
      </c>
      <c r="B716" s="18" t="s">
        <v>274</v>
      </c>
      <c r="C716" s="18" t="s">
        <v>276</v>
      </c>
      <c r="D716" s="26" t="s">
        <v>449</v>
      </c>
      <c r="E716" s="26" t="s">
        <v>148</v>
      </c>
      <c r="F716" s="19"/>
      <c r="G716" s="20"/>
      <c r="H716" s="20"/>
      <c r="I716" s="20"/>
    </row>
    <row r="717" spans="1:9" ht="38.25" x14ac:dyDescent="0.2">
      <c r="A717" s="30" t="s">
        <v>693</v>
      </c>
      <c r="B717" s="18" t="s">
        <v>274</v>
      </c>
      <c r="C717" s="18" t="s">
        <v>276</v>
      </c>
      <c r="D717" s="18" t="s">
        <v>689</v>
      </c>
      <c r="E717" s="18" t="s">
        <v>4</v>
      </c>
      <c r="F717" s="19" t="e">
        <f>#REF!</f>
        <v>#REF!</v>
      </c>
      <c r="G717" s="20">
        <f>G718+G721</f>
        <v>7700000</v>
      </c>
      <c r="H717" s="20">
        <f t="shared" ref="H717:I717" si="324">H718+H721</f>
        <v>7700000</v>
      </c>
      <c r="I717" s="20">
        <f t="shared" si="324"/>
        <v>7700000</v>
      </c>
    </row>
    <row r="718" spans="1:9" x14ac:dyDescent="0.2">
      <c r="A718" s="30" t="s">
        <v>294</v>
      </c>
      <c r="B718" s="18" t="s">
        <v>274</v>
      </c>
      <c r="C718" s="18" t="s">
        <v>276</v>
      </c>
      <c r="D718" s="18" t="s">
        <v>690</v>
      </c>
      <c r="E718" s="18" t="s">
        <v>4</v>
      </c>
      <c r="F718" s="19">
        <f t="shared" ref="F718:I719" si="325">F719</f>
        <v>2250000</v>
      </c>
      <c r="G718" s="20">
        <f t="shared" si="325"/>
        <v>6000000</v>
      </c>
      <c r="H718" s="20">
        <f t="shared" si="325"/>
        <v>6000000</v>
      </c>
      <c r="I718" s="20">
        <f t="shared" si="325"/>
        <v>6000000</v>
      </c>
    </row>
    <row r="719" spans="1:9" ht="38.25" x14ac:dyDescent="0.2">
      <c r="A719" s="30" t="s">
        <v>16</v>
      </c>
      <c r="B719" s="18" t="s">
        <v>274</v>
      </c>
      <c r="C719" s="18" t="s">
        <v>276</v>
      </c>
      <c r="D719" s="18" t="s">
        <v>690</v>
      </c>
      <c r="E719" s="18" t="s">
        <v>17</v>
      </c>
      <c r="F719" s="19">
        <f t="shared" si="325"/>
        <v>2250000</v>
      </c>
      <c r="G719" s="20">
        <f t="shared" si="325"/>
        <v>6000000</v>
      </c>
      <c r="H719" s="20">
        <f t="shared" si="325"/>
        <v>6000000</v>
      </c>
      <c r="I719" s="20">
        <f t="shared" si="325"/>
        <v>6000000</v>
      </c>
    </row>
    <row r="720" spans="1:9" ht="38.25" x14ac:dyDescent="0.2">
      <c r="A720" s="30" t="s">
        <v>18</v>
      </c>
      <c r="B720" s="18" t="s">
        <v>274</v>
      </c>
      <c r="C720" s="18" t="s">
        <v>276</v>
      </c>
      <c r="D720" s="18" t="s">
        <v>690</v>
      </c>
      <c r="E720" s="18" t="s">
        <v>19</v>
      </c>
      <c r="F720" s="38">
        <v>2250000</v>
      </c>
      <c r="G720" s="39">
        <v>6000000</v>
      </c>
      <c r="H720" s="39">
        <v>6000000</v>
      </c>
      <c r="I720" s="39">
        <v>6000000</v>
      </c>
    </row>
    <row r="721" spans="1:9" ht="15.75" customHeight="1" x14ac:dyDescent="0.2">
      <c r="A721" s="27" t="s">
        <v>513</v>
      </c>
      <c r="B721" s="18" t="s">
        <v>274</v>
      </c>
      <c r="C721" s="18" t="s">
        <v>276</v>
      </c>
      <c r="D721" s="26" t="s">
        <v>691</v>
      </c>
      <c r="E721" s="26" t="s">
        <v>4</v>
      </c>
      <c r="F721" s="34">
        <f t="shared" ref="F721:I722" si="326">F722</f>
        <v>744000</v>
      </c>
      <c r="G721" s="29">
        <f t="shared" si="326"/>
        <v>1700000</v>
      </c>
      <c r="H721" s="29">
        <f t="shared" si="326"/>
        <v>1700000</v>
      </c>
      <c r="I721" s="29">
        <f t="shared" si="326"/>
        <v>1700000</v>
      </c>
    </row>
    <row r="722" spans="1:9" ht="25.5" x14ac:dyDescent="0.2">
      <c r="A722" s="23" t="s">
        <v>441</v>
      </c>
      <c r="B722" s="18" t="s">
        <v>274</v>
      </c>
      <c r="C722" s="18" t="s">
        <v>276</v>
      </c>
      <c r="D722" s="26" t="s">
        <v>691</v>
      </c>
      <c r="E722" s="26" t="s">
        <v>17</v>
      </c>
      <c r="F722" s="34">
        <f t="shared" si="326"/>
        <v>744000</v>
      </c>
      <c r="G722" s="29">
        <f t="shared" si="326"/>
        <v>1700000</v>
      </c>
      <c r="H722" s="29">
        <f t="shared" si="326"/>
        <v>1700000</v>
      </c>
      <c r="I722" s="29">
        <f t="shared" si="326"/>
        <v>1700000</v>
      </c>
    </row>
    <row r="723" spans="1:9" ht="38.25" x14ac:dyDescent="0.2">
      <c r="A723" s="23" t="s">
        <v>442</v>
      </c>
      <c r="B723" s="18" t="s">
        <v>274</v>
      </c>
      <c r="C723" s="18" t="s">
        <v>276</v>
      </c>
      <c r="D723" s="26" t="s">
        <v>691</v>
      </c>
      <c r="E723" s="26" t="s">
        <v>19</v>
      </c>
      <c r="F723" s="34">
        <v>744000</v>
      </c>
      <c r="G723" s="29">
        <v>1700000</v>
      </c>
      <c r="H723" s="29">
        <v>1700000</v>
      </c>
      <c r="I723" s="29">
        <v>1700000</v>
      </c>
    </row>
    <row r="724" spans="1:9" ht="38.25" x14ac:dyDescent="0.2">
      <c r="A724" s="30" t="s">
        <v>694</v>
      </c>
      <c r="B724" s="18" t="s">
        <v>274</v>
      </c>
      <c r="C724" s="18" t="s">
        <v>276</v>
      </c>
      <c r="D724" s="21" t="s">
        <v>692</v>
      </c>
      <c r="E724" s="18" t="s">
        <v>4</v>
      </c>
      <c r="F724" s="41">
        <f t="shared" ref="F724:I726" si="327">F725</f>
        <v>21500000</v>
      </c>
      <c r="G724" s="42">
        <f t="shared" si="327"/>
        <v>30000000</v>
      </c>
      <c r="H724" s="42">
        <f t="shared" si="327"/>
        <v>30000000</v>
      </c>
      <c r="I724" s="42">
        <f t="shared" si="327"/>
        <v>30000000</v>
      </c>
    </row>
    <row r="725" spans="1:9" ht="25.5" x14ac:dyDescent="0.2">
      <c r="A725" s="30" t="s">
        <v>295</v>
      </c>
      <c r="B725" s="18" t="s">
        <v>274</v>
      </c>
      <c r="C725" s="18" t="s">
        <v>276</v>
      </c>
      <c r="D725" s="18" t="s">
        <v>695</v>
      </c>
      <c r="E725" s="18" t="s">
        <v>4</v>
      </c>
      <c r="F725" s="19">
        <f t="shared" si="327"/>
        <v>21500000</v>
      </c>
      <c r="G725" s="20">
        <f t="shared" si="327"/>
        <v>30000000</v>
      </c>
      <c r="H725" s="20">
        <f t="shared" si="327"/>
        <v>30000000</v>
      </c>
      <c r="I725" s="20">
        <f t="shared" si="327"/>
        <v>30000000</v>
      </c>
    </row>
    <row r="726" spans="1:9" ht="38.25" x14ac:dyDescent="0.2">
      <c r="A726" s="30" t="s">
        <v>16</v>
      </c>
      <c r="B726" s="18" t="s">
        <v>274</v>
      </c>
      <c r="C726" s="18" t="s">
        <v>276</v>
      </c>
      <c r="D726" s="18" t="s">
        <v>695</v>
      </c>
      <c r="E726" s="18" t="s">
        <v>17</v>
      </c>
      <c r="F726" s="19">
        <f t="shared" si="327"/>
        <v>21500000</v>
      </c>
      <c r="G726" s="20">
        <f t="shared" si="327"/>
        <v>30000000</v>
      </c>
      <c r="H726" s="20">
        <f t="shared" si="327"/>
        <v>30000000</v>
      </c>
      <c r="I726" s="20">
        <f t="shared" si="327"/>
        <v>30000000</v>
      </c>
    </row>
    <row r="727" spans="1:9" ht="38.25" x14ac:dyDescent="0.2">
      <c r="A727" s="30" t="s">
        <v>18</v>
      </c>
      <c r="B727" s="18" t="s">
        <v>274</v>
      </c>
      <c r="C727" s="18" t="s">
        <v>276</v>
      </c>
      <c r="D727" s="18" t="s">
        <v>695</v>
      </c>
      <c r="E727" s="18" t="s">
        <v>19</v>
      </c>
      <c r="F727" s="19">
        <v>21500000</v>
      </c>
      <c r="G727" s="20">
        <v>30000000</v>
      </c>
      <c r="H727" s="20">
        <v>30000000</v>
      </c>
      <c r="I727" s="20">
        <v>30000000</v>
      </c>
    </row>
    <row r="728" spans="1:9" ht="39.75" customHeight="1" x14ac:dyDescent="0.2">
      <c r="A728" s="30" t="s">
        <v>696</v>
      </c>
      <c r="B728" s="18" t="s">
        <v>274</v>
      </c>
      <c r="C728" s="18" t="s">
        <v>276</v>
      </c>
      <c r="D728" s="18" t="s">
        <v>697</v>
      </c>
      <c r="E728" s="18" t="s">
        <v>4</v>
      </c>
      <c r="F728" s="19" t="e">
        <f>#REF!</f>
        <v>#REF!</v>
      </c>
      <c r="G728" s="20">
        <f>G729</f>
        <v>1317215</v>
      </c>
      <c r="H728" s="20">
        <f t="shared" ref="H728:I728" si="328">H729</f>
        <v>1317215</v>
      </c>
      <c r="I728" s="20">
        <f t="shared" si="328"/>
        <v>1317215</v>
      </c>
    </row>
    <row r="729" spans="1:9" ht="25.5" x14ac:dyDescent="0.2">
      <c r="A729" s="30" t="s">
        <v>298</v>
      </c>
      <c r="B729" s="18" t="s">
        <v>274</v>
      </c>
      <c r="C729" s="18" t="s">
        <v>276</v>
      </c>
      <c r="D729" s="18" t="s">
        <v>698</v>
      </c>
      <c r="E729" s="18" t="s">
        <v>4</v>
      </c>
      <c r="F729" s="19">
        <f t="shared" ref="F729:I730" si="329">F730</f>
        <v>1248774</v>
      </c>
      <c r="G729" s="20">
        <f t="shared" si="329"/>
        <v>1317215</v>
      </c>
      <c r="H729" s="20">
        <f t="shared" si="329"/>
        <v>1317215</v>
      </c>
      <c r="I729" s="20">
        <f t="shared" si="329"/>
        <v>1317215</v>
      </c>
    </row>
    <row r="730" spans="1:9" ht="68.25" customHeight="1" x14ac:dyDescent="0.2">
      <c r="A730" s="30" t="s">
        <v>12</v>
      </c>
      <c r="B730" s="18" t="s">
        <v>274</v>
      </c>
      <c r="C730" s="18" t="s">
        <v>276</v>
      </c>
      <c r="D730" s="18" t="s">
        <v>698</v>
      </c>
      <c r="E730" s="18" t="s">
        <v>13</v>
      </c>
      <c r="F730" s="19">
        <f t="shared" si="329"/>
        <v>1248774</v>
      </c>
      <c r="G730" s="20">
        <f t="shared" si="329"/>
        <v>1317215</v>
      </c>
      <c r="H730" s="20">
        <f t="shared" si="329"/>
        <v>1317215</v>
      </c>
      <c r="I730" s="20">
        <f t="shared" si="329"/>
        <v>1317215</v>
      </c>
    </row>
    <row r="731" spans="1:9" ht="25.5" x14ac:dyDescent="0.2">
      <c r="A731" s="30" t="s">
        <v>178</v>
      </c>
      <c r="B731" s="18" t="s">
        <v>274</v>
      </c>
      <c r="C731" s="18" t="s">
        <v>276</v>
      </c>
      <c r="D731" s="18" t="s">
        <v>698</v>
      </c>
      <c r="E731" s="18" t="s">
        <v>179</v>
      </c>
      <c r="F731" s="19">
        <v>1248774</v>
      </c>
      <c r="G731" s="20">
        <v>1317215</v>
      </c>
      <c r="H731" s="20">
        <v>1317215</v>
      </c>
      <c r="I731" s="20">
        <v>1317215</v>
      </c>
    </row>
    <row r="732" spans="1:9" ht="41.25" customHeight="1" x14ac:dyDescent="0.2">
      <c r="A732" s="30" t="s">
        <v>699</v>
      </c>
      <c r="B732" s="18" t="s">
        <v>274</v>
      </c>
      <c r="C732" s="18" t="s">
        <v>276</v>
      </c>
      <c r="D732" s="18" t="s">
        <v>700</v>
      </c>
      <c r="E732" s="18" t="s">
        <v>4</v>
      </c>
      <c r="F732" s="19" t="e">
        <f>#REF!</f>
        <v>#REF!</v>
      </c>
      <c r="G732" s="20">
        <f>G733</f>
        <v>300000</v>
      </c>
      <c r="H732" s="20">
        <f t="shared" ref="H732:I732" si="330">H733</f>
        <v>300000</v>
      </c>
      <c r="I732" s="20">
        <f t="shared" si="330"/>
        <v>300000</v>
      </c>
    </row>
    <row r="733" spans="1:9" x14ac:dyDescent="0.2">
      <c r="A733" s="30" t="s">
        <v>701</v>
      </c>
      <c r="B733" s="18" t="s">
        <v>274</v>
      </c>
      <c r="C733" s="18" t="s">
        <v>276</v>
      </c>
      <c r="D733" s="21" t="s">
        <v>702</v>
      </c>
      <c r="E733" s="18" t="s">
        <v>4</v>
      </c>
      <c r="F733" s="19">
        <f t="shared" ref="F733:I734" si="331">F734</f>
        <v>143300</v>
      </c>
      <c r="G733" s="20">
        <f t="shared" si="331"/>
        <v>300000</v>
      </c>
      <c r="H733" s="20">
        <f t="shared" si="331"/>
        <v>300000</v>
      </c>
      <c r="I733" s="20">
        <f t="shared" si="331"/>
        <v>300000</v>
      </c>
    </row>
    <row r="734" spans="1:9" ht="38.25" x14ac:dyDescent="0.2">
      <c r="A734" s="30" t="s">
        <v>16</v>
      </c>
      <c r="B734" s="18" t="s">
        <v>274</v>
      </c>
      <c r="C734" s="18" t="s">
        <v>276</v>
      </c>
      <c r="D734" s="21" t="s">
        <v>702</v>
      </c>
      <c r="E734" s="18" t="s">
        <v>17</v>
      </c>
      <c r="F734" s="19">
        <f t="shared" si="331"/>
        <v>143300</v>
      </c>
      <c r="G734" s="20">
        <f t="shared" si="331"/>
        <v>300000</v>
      </c>
      <c r="H734" s="20">
        <f t="shared" si="331"/>
        <v>300000</v>
      </c>
      <c r="I734" s="20">
        <f t="shared" si="331"/>
        <v>300000</v>
      </c>
    </row>
    <row r="735" spans="1:9" ht="38.25" x14ac:dyDescent="0.2">
      <c r="A735" s="30" t="s">
        <v>18</v>
      </c>
      <c r="B735" s="18" t="s">
        <v>274</v>
      </c>
      <c r="C735" s="18" t="s">
        <v>276</v>
      </c>
      <c r="D735" s="21" t="s">
        <v>702</v>
      </c>
      <c r="E735" s="18" t="s">
        <v>19</v>
      </c>
      <c r="F735" s="19">
        <v>143300</v>
      </c>
      <c r="G735" s="20">
        <v>300000</v>
      </c>
      <c r="H735" s="20">
        <v>300000</v>
      </c>
      <c r="I735" s="20">
        <v>300000</v>
      </c>
    </row>
    <row r="736" spans="1:9" ht="21" customHeight="1" x14ac:dyDescent="0.2">
      <c r="A736" s="30" t="s">
        <v>301</v>
      </c>
      <c r="B736" s="18" t="s">
        <v>274</v>
      </c>
      <c r="C736" s="18" t="s">
        <v>302</v>
      </c>
      <c r="D736" s="18" t="s">
        <v>564</v>
      </c>
      <c r="E736" s="18" t="s">
        <v>4</v>
      </c>
      <c r="F736" s="19" t="e">
        <f>F737</f>
        <v>#REF!</v>
      </c>
      <c r="G736" s="20">
        <f>G737</f>
        <v>974576845.15999997</v>
      </c>
      <c r="H736" s="20">
        <f t="shared" ref="H736:I736" si="332">H737</f>
        <v>890791904</v>
      </c>
      <c r="I736" s="20">
        <f t="shared" si="332"/>
        <v>955120360.10000002</v>
      </c>
    </row>
    <row r="737" spans="1:9" ht="39" customHeight="1" x14ac:dyDescent="0.2">
      <c r="A737" s="30" t="s">
        <v>277</v>
      </c>
      <c r="B737" s="18" t="s">
        <v>274</v>
      </c>
      <c r="C737" s="18" t="s">
        <v>302</v>
      </c>
      <c r="D737" s="18" t="s">
        <v>744</v>
      </c>
      <c r="E737" s="18" t="s">
        <v>4</v>
      </c>
      <c r="F737" s="19" t="e">
        <f>F743+F803+#REF!+F826</f>
        <v>#REF!</v>
      </c>
      <c r="G737" s="20">
        <f>G743+G790+G803+G826+G831+G822</f>
        <v>974576845.15999997</v>
      </c>
      <c r="H737" s="20">
        <f>H743+H803+H826+H831+H822</f>
        <v>890791904</v>
      </c>
      <c r="I737" s="20">
        <f>I738+I743+I803+I826+I831+I822</f>
        <v>955120360.10000002</v>
      </c>
    </row>
    <row r="738" spans="1:9" ht="29.25" hidden="1" customHeight="1" x14ac:dyDescent="0.2">
      <c r="A738" s="54" t="s">
        <v>901</v>
      </c>
      <c r="B738" s="18" t="s">
        <v>274</v>
      </c>
      <c r="C738" s="18" t="s">
        <v>302</v>
      </c>
      <c r="D738" s="26" t="s">
        <v>904</v>
      </c>
      <c r="E738" s="18" t="s">
        <v>4</v>
      </c>
      <c r="F738" s="19"/>
      <c r="G738" s="25">
        <f>G740</f>
        <v>0</v>
      </c>
      <c r="H738" s="25">
        <f>H740</f>
        <v>0</v>
      </c>
      <c r="I738" s="25">
        <f>I740</f>
        <v>64808221.100000001</v>
      </c>
    </row>
    <row r="739" spans="1:9" ht="16.5" hidden="1" customHeight="1" x14ac:dyDescent="0.2">
      <c r="A739" s="55" t="s">
        <v>907</v>
      </c>
      <c r="B739" s="18" t="s">
        <v>274</v>
      </c>
      <c r="C739" s="18" t="s">
        <v>302</v>
      </c>
      <c r="D739" s="26" t="s">
        <v>909</v>
      </c>
      <c r="E739" s="26" t="s">
        <v>4</v>
      </c>
      <c r="F739" s="19"/>
      <c r="G739" s="25">
        <f t="shared" ref="G739:I741" si="333">G740</f>
        <v>0</v>
      </c>
      <c r="H739" s="25">
        <f t="shared" si="333"/>
        <v>0</v>
      </c>
      <c r="I739" s="25">
        <f t="shared" si="333"/>
        <v>64808221.100000001</v>
      </c>
    </row>
    <row r="740" spans="1:9" ht="27.75" hidden="1" customHeight="1" x14ac:dyDescent="0.2">
      <c r="A740" s="94" t="s">
        <v>908</v>
      </c>
      <c r="B740" s="18" t="s">
        <v>274</v>
      </c>
      <c r="C740" s="18" t="s">
        <v>302</v>
      </c>
      <c r="D740" s="26" t="s">
        <v>910</v>
      </c>
      <c r="E740" s="26" t="s">
        <v>4</v>
      </c>
      <c r="F740" s="19"/>
      <c r="G740" s="25">
        <f t="shared" si="333"/>
        <v>0</v>
      </c>
      <c r="H740" s="25">
        <f t="shared" si="333"/>
        <v>0</v>
      </c>
      <c r="I740" s="25">
        <f t="shared" si="333"/>
        <v>64808221.100000001</v>
      </c>
    </row>
    <row r="741" spans="1:9" ht="29.25" hidden="1" customHeight="1" x14ac:dyDescent="0.2">
      <c r="A741" s="23" t="s">
        <v>441</v>
      </c>
      <c r="B741" s="18" t="s">
        <v>274</v>
      </c>
      <c r="C741" s="18" t="s">
        <v>302</v>
      </c>
      <c r="D741" s="26" t="s">
        <v>910</v>
      </c>
      <c r="E741" s="26" t="s">
        <v>17</v>
      </c>
      <c r="F741" s="19"/>
      <c r="G741" s="25">
        <f t="shared" si="333"/>
        <v>0</v>
      </c>
      <c r="H741" s="25">
        <f t="shared" si="333"/>
        <v>0</v>
      </c>
      <c r="I741" s="25">
        <f t="shared" si="333"/>
        <v>64808221.100000001</v>
      </c>
    </row>
    <row r="742" spans="1:9" ht="38.25" hidden="1" x14ac:dyDescent="0.2">
      <c r="A742" s="23" t="s">
        <v>442</v>
      </c>
      <c r="B742" s="18" t="s">
        <v>274</v>
      </c>
      <c r="C742" s="18" t="s">
        <v>302</v>
      </c>
      <c r="D742" s="26" t="s">
        <v>910</v>
      </c>
      <c r="E742" s="26" t="s">
        <v>19</v>
      </c>
      <c r="F742" s="19"/>
      <c r="G742" s="20">
        <v>0</v>
      </c>
      <c r="H742" s="20">
        <v>0</v>
      </c>
      <c r="I742" s="25">
        <v>64808221.100000001</v>
      </c>
    </row>
    <row r="743" spans="1:9" ht="30.75" customHeight="1" x14ac:dyDescent="0.2">
      <c r="A743" s="30" t="s">
        <v>704</v>
      </c>
      <c r="B743" s="18" t="s">
        <v>274</v>
      </c>
      <c r="C743" s="18" t="s">
        <v>302</v>
      </c>
      <c r="D743" s="18" t="s">
        <v>703</v>
      </c>
      <c r="E743" s="18" t="s">
        <v>4</v>
      </c>
      <c r="F743" s="19" t="e">
        <f>#REF!+F789+F795+F799</f>
        <v>#REF!</v>
      </c>
      <c r="G743" s="20">
        <f>G744+G751+G758+G767+G774+G755</f>
        <v>708556714</v>
      </c>
      <c r="H743" s="20">
        <f>H744+H751+H758+H767+H774+H792+H755</f>
        <v>759178474</v>
      </c>
      <c r="I743" s="20">
        <f>I744+I751+I758+I767+I774+I792+I755</f>
        <v>759647194</v>
      </c>
    </row>
    <row r="744" spans="1:9" ht="30" customHeight="1" x14ac:dyDescent="0.2">
      <c r="A744" s="30" t="s">
        <v>282</v>
      </c>
      <c r="B744" s="18" t="s">
        <v>274</v>
      </c>
      <c r="C744" s="18" t="s">
        <v>302</v>
      </c>
      <c r="D744" s="18" t="s">
        <v>705</v>
      </c>
      <c r="E744" s="18" t="s">
        <v>4</v>
      </c>
      <c r="F744" s="19">
        <f>F745+F747+F749</f>
        <v>89509467</v>
      </c>
      <c r="G744" s="20">
        <f>G745+G747+G749</f>
        <v>115155878</v>
      </c>
      <c r="H744" s="20">
        <f t="shared" ref="H744:I744" si="334">H745+H747+H749</f>
        <v>115155878</v>
      </c>
      <c r="I744" s="20">
        <f t="shared" si="334"/>
        <v>115155878</v>
      </c>
    </row>
    <row r="745" spans="1:9" ht="63.75" x14ac:dyDescent="0.2">
      <c r="A745" s="30" t="s">
        <v>12</v>
      </c>
      <c r="B745" s="18" t="s">
        <v>274</v>
      </c>
      <c r="C745" s="18" t="s">
        <v>302</v>
      </c>
      <c r="D745" s="18" t="s">
        <v>705</v>
      </c>
      <c r="E745" s="18" t="s">
        <v>13</v>
      </c>
      <c r="F745" s="19">
        <f>F746</f>
        <v>12401663</v>
      </c>
      <c r="G745" s="20">
        <f>G746</f>
        <v>12146900</v>
      </c>
      <c r="H745" s="20">
        <f t="shared" ref="H745:I745" si="335">H746</f>
        <v>12146900</v>
      </c>
      <c r="I745" s="20">
        <f t="shared" si="335"/>
        <v>12146900</v>
      </c>
    </row>
    <row r="746" spans="1:9" ht="25.5" x14ac:dyDescent="0.2">
      <c r="A746" s="30" t="s">
        <v>178</v>
      </c>
      <c r="B746" s="18" t="s">
        <v>274</v>
      </c>
      <c r="C746" s="18" t="s">
        <v>302</v>
      </c>
      <c r="D746" s="18" t="s">
        <v>705</v>
      </c>
      <c r="E746" s="18" t="s">
        <v>179</v>
      </c>
      <c r="F746" s="19">
        <v>12401663</v>
      </c>
      <c r="G746" s="20">
        <v>12146900</v>
      </c>
      <c r="H746" s="20">
        <v>12146900</v>
      </c>
      <c r="I746" s="20">
        <v>12146900</v>
      </c>
    </row>
    <row r="747" spans="1:9" ht="38.25" x14ac:dyDescent="0.2">
      <c r="A747" s="30" t="s">
        <v>16</v>
      </c>
      <c r="B747" s="18" t="s">
        <v>274</v>
      </c>
      <c r="C747" s="18" t="s">
        <v>302</v>
      </c>
      <c r="D747" s="18" t="s">
        <v>705</v>
      </c>
      <c r="E747" s="18" t="s">
        <v>17</v>
      </c>
      <c r="F747" s="19">
        <f>F748</f>
        <v>76407804</v>
      </c>
      <c r="G747" s="20">
        <f>G748</f>
        <v>102045358</v>
      </c>
      <c r="H747" s="20">
        <f t="shared" ref="H747:I747" si="336">H748</f>
        <v>102045358</v>
      </c>
      <c r="I747" s="20">
        <f t="shared" si="336"/>
        <v>102045358</v>
      </c>
    </row>
    <row r="748" spans="1:9" ht="38.25" x14ac:dyDescent="0.2">
      <c r="A748" s="30" t="s">
        <v>18</v>
      </c>
      <c r="B748" s="18" t="s">
        <v>274</v>
      </c>
      <c r="C748" s="18" t="s">
        <v>302</v>
      </c>
      <c r="D748" s="18" t="s">
        <v>705</v>
      </c>
      <c r="E748" s="18" t="s">
        <v>19</v>
      </c>
      <c r="F748" s="19">
        <v>76407804</v>
      </c>
      <c r="G748" s="20">
        <v>102045358</v>
      </c>
      <c r="H748" s="20">
        <v>102045358</v>
      </c>
      <c r="I748" s="20">
        <v>102045358</v>
      </c>
    </row>
    <row r="749" spans="1:9" x14ac:dyDescent="0.2">
      <c r="A749" s="30" t="s">
        <v>20</v>
      </c>
      <c r="B749" s="18" t="s">
        <v>274</v>
      </c>
      <c r="C749" s="18" t="s">
        <v>302</v>
      </c>
      <c r="D749" s="18" t="s">
        <v>705</v>
      </c>
      <c r="E749" s="18" t="s">
        <v>21</v>
      </c>
      <c r="F749" s="19">
        <f>F750</f>
        <v>700000</v>
      </c>
      <c r="G749" s="20">
        <f>G750</f>
        <v>963620</v>
      </c>
      <c r="H749" s="20">
        <f t="shared" ref="H749:I749" si="337">H750</f>
        <v>963620</v>
      </c>
      <c r="I749" s="20">
        <f t="shared" si="337"/>
        <v>963620</v>
      </c>
    </row>
    <row r="750" spans="1:9" ht="25.5" x14ac:dyDescent="0.2">
      <c r="A750" s="30" t="s">
        <v>22</v>
      </c>
      <c r="B750" s="18" t="s">
        <v>274</v>
      </c>
      <c r="C750" s="18" t="s">
        <v>302</v>
      </c>
      <c r="D750" s="18" t="s">
        <v>705</v>
      </c>
      <c r="E750" s="18" t="s">
        <v>23</v>
      </c>
      <c r="F750" s="19">
        <v>700000</v>
      </c>
      <c r="G750" s="20">
        <v>963620</v>
      </c>
      <c r="H750" s="20">
        <v>963620</v>
      </c>
      <c r="I750" s="20">
        <v>963620</v>
      </c>
    </row>
    <row r="751" spans="1:9" ht="14.25" customHeight="1" x14ac:dyDescent="0.2">
      <c r="A751" s="30" t="s">
        <v>283</v>
      </c>
      <c r="B751" s="18" t="s">
        <v>274</v>
      </c>
      <c r="C751" s="18" t="s">
        <v>302</v>
      </c>
      <c r="D751" s="18" t="s">
        <v>706</v>
      </c>
      <c r="E751" s="18" t="s">
        <v>4</v>
      </c>
      <c r="F751" s="19">
        <f>F752+F754+F756</f>
        <v>750200</v>
      </c>
      <c r="G751" s="20">
        <f>G752</f>
        <v>1000000</v>
      </c>
      <c r="H751" s="20">
        <f t="shared" ref="H751:I751" si="338">H752</f>
        <v>1000000</v>
      </c>
      <c r="I751" s="20">
        <f t="shared" si="338"/>
        <v>1000000</v>
      </c>
    </row>
    <row r="752" spans="1:9" ht="63.75" x14ac:dyDescent="0.2">
      <c r="A752" s="30" t="s">
        <v>12</v>
      </c>
      <c r="B752" s="18" t="s">
        <v>274</v>
      </c>
      <c r="C752" s="18" t="s">
        <v>302</v>
      </c>
      <c r="D752" s="18" t="s">
        <v>706</v>
      </c>
      <c r="E752" s="18" t="s">
        <v>13</v>
      </c>
      <c r="F752" s="19">
        <f>F753</f>
        <v>750000</v>
      </c>
      <c r="G752" s="20">
        <f>G753</f>
        <v>1000000</v>
      </c>
      <c r="H752" s="20">
        <f t="shared" ref="H752:I752" si="339">H753</f>
        <v>1000000</v>
      </c>
      <c r="I752" s="20">
        <f t="shared" si="339"/>
        <v>1000000</v>
      </c>
    </row>
    <row r="753" spans="1:9" ht="30.75" customHeight="1" x14ac:dyDescent="0.2">
      <c r="A753" s="30" t="s">
        <v>178</v>
      </c>
      <c r="B753" s="18" t="s">
        <v>274</v>
      </c>
      <c r="C753" s="18" t="s">
        <v>302</v>
      </c>
      <c r="D753" s="18" t="s">
        <v>706</v>
      </c>
      <c r="E753" s="18" t="s">
        <v>179</v>
      </c>
      <c r="F753" s="19">
        <v>750000</v>
      </c>
      <c r="G753" s="20">
        <v>1000000</v>
      </c>
      <c r="H753" s="20">
        <v>1000000</v>
      </c>
      <c r="I753" s="20">
        <v>1000000</v>
      </c>
    </row>
    <row r="754" spans="1:9" ht="30.75" hidden="1" customHeight="1" x14ac:dyDescent="0.2">
      <c r="A754" s="30" t="s">
        <v>16</v>
      </c>
      <c r="B754" s="18" t="s">
        <v>274</v>
      </c>
      <c r="C754" s="18" t="s">
        <v>302</v>
      </c>
      <c r="D754" s="18">
        <v>220102043</v>
      </c>
      <c r="E754" s="18" t="s">
        <v>17</v>
      </c>
      <c r="F754" s="19" t="str">
        <f>F755</f>
        <v>000</v>
      </c>
      <c r="G754" s="20">
        <v>0</v>
      </c>
      <c r="H754" s="20">
        <v>0</v>
      </c>
      <c r="I754" s="20">
        <v>0</v>
      </c>
    </row>
    <row r="755" spans="1:9" ht="41.25" customHeight="1" x14ac:dyDescent="0.2">
      <c r="A755" s="27" t="s">
        <v>849</v>
      </c>
      <c r="B755" s="18" t="s">
        <v>274</v>
      </c>
      <c r="C755" s="18" t="s">
        <v>302</v>
      </c>
      <c r="D755" s="26" t="s">
        <v>848</v>
      </c>
      <c r="E755" s="26" t="s">
        <v>4</v>
      </c>
      <c r="F755" s="56" t="s">
        <v>4</v>
      </c>
      <c r="G755" s="29">
        <f>G756</f>
        <v>600000</v>
      </c>
      <c r="H755" s="29">
        <f t="shared" ref="H755:I756" si="340">H756</f>
        <v>600000</v>
      </c>
      <c r="I755" s="29">
        <f t="shared" si="340"/>
        <v>600000</v>
      </c>
    </row>
    <row r="756" spans="1:9" ht="30" customHeight="1" x14ac:dyDescent="0.2">
      <c r="A756" s="23" t="s">
        <v>441</v>
      </c>
      <c r="B756" s="18" t="s">
        <v>274</v>
      </c>
      <c r="C756" s="18" t="s">
        <v>302</v>
      </c>
      <c r="D756" s="26" t="s">
        <v>848</v>
      </c>
      <c r="E756" s="18" t="s">
        <v>17</v>
      </c>
      <c r="F756" s="56" t="s">
        <v>17</v>
      </c>
      <c r="G756" s="29">
        <f>G757</f>
        <v>600000</v>
      </c>
      <c r="H756" s="29">
        <f t="shared" si="340"/>
        <v>600000</v>
      </c>
      <c r="I756" s="29">
        <f t="shared" si="340"/>
        <v>600000</v>
      </c>
    </row>
    <row r="757" spans="1:9" ht="42.75" customHeight="1" x14ac:dyDescent="0.2">
      <c r="A757" s="23" t="s">
        <v>442</v>
      </c>
      <c r="B757" s="18" t="s">
        <v>274</v>
      </c>
      <c r="C757" s="18" t="s">
        <v>302</v>
      </c>
      <c r="D757" s="26" t="s">
        <v>848</v>
      </c>
      <c r="E757" s="18" t="s">
        <v>19</v>
      </c>
      <c r="F757" s="56" t="s">
        <v>19</v>
      </c>
      <c r="G757" s="29">
        <v>600000</v>
      </c>
      <c r="H757" s="29">
        <v>600000</v>
      </c>
      <c r="I757" s="29">
        <v>600000</v>
      </c>
    </row>
    <row r="758" spans="1:9" ht="18" hidden="1" customHeight="1" x14ac:dyDescent="0.2">
      <c r="A758" s="23" t="s">
        <v>498</v>
      </c>
      <c r="B758" s="18" t="s">
        <v>274</v>
      </c>
      <c r="C758" s="18" t="s">
        <v>302</v>
      </c>
      <c r="D758" s="21" t="s">
        <v>707</v>
      </c>
      <c r="E758" s="18" t="s">
        <v>4</v>
      </c>
      <c r="F758" s="19">
        <f t="shared" ref="F758:I759" si="341">F759</f>
        <v>75000</v>
      </c>
      <c r="G758" s="20">
        <f t="shared" si="341"/>
        <v>0</v>
      </c>
      <c r="H758" s="20">
        <f t="shared" si="341"/>
        <v>0</v>
      </c>
      <c r="I758" s="20">
        <f t="shared" si="341"/>
        <v>0</v>
      </c>
    </row>
    <row r="759" spans="1:9" ht="15" hidden="1" customHeight="1" x14ac:dyDescent="0.2">
      <c r="A759" s="30" t="s">
        <v>16</v>
      </c>
      <c r="B759" s="18" t="s">
        <v>274</v>
      </c>
      <c r="C759" s="18" t="s">
        <v>302</v>
      </c>
      <c r="D759" s="21" t="s">
        <v>707</v>
      </c>
      <c r="E759" s="18" t="s">
        <v>17</v>
      </c>
      <c r="F759" s="19">
        <f t="shared" si="341"/>
        <v>75000</v>
      </c>
      <c r="G759" s="20">
        <f t="shared" si="341"/>
        <v>0</v>
      </c>
      <c r="H759" s="20">
        <f t="shared" si="341"/>
        <v>0</v>
      </c>
      <c r="I759" s="20">
        <f t="shared" si="341"/>
        <v>0</v>
      </c>
    </row>
    <row r="760" spans="1:9" ht="15.75" hidden="1" customHeight="1" x14ac:dyDescent="0.2">
      <c r="A760" s="30" t="s">
        <v>18</v>
      </c>
      <c r="B760" s="18" t="s">
        <v>274</v>
      </c>
      <c r="C760" s="18" t="s">
        <v>302</v>
      </c>
      <c r="D760" s="21" t="s">
        <v>707</v>
      </c>
      <c r="E760" s="18" t="s">
        <v>19</v>
      </c>
      <c r="F760" s="19">
        <v>75000</v>
      </c>
      <c r="G760" s="20"/>
      <c r="H760" s="20"/>
      <c r="I760" s="20"/>
    </row>
    <row r="761" spans="1:9" ht="13.15" hidden="1" customHeight="1" x14ac:dyDescent="0.2">
      <c r="A761" s="30" t="s">
        <v>285</v>
      </c>
      <c r="B761" s="18" t="s">
        <v>274</v>
      </c>
      <c r="C761" s="18" t="s">
        <v>302</v>
      </c>
      <c r="D761" s="18" t="s">
        <v>304</v>
      </c>
      <c r="E761" s="18" t="s">
        <v>4</v>
      </c>
      <c r="F761" s="19"/>
      <c r="G761" s="20"/>
      <c r="H761" s="20"/>
      <c r="I761" s="20"/>
    </row>
    <row r="762" spans="1:9" ht="16.149999999999999" hidden="1" customHeight="1" x14ac:dyDescent="0.2">
      <c r="A762" s="30" t="s">
        <v>16</v>
      </c>
      <c r="B762" s="18" t="s">
        <v>274</v>
      </c>
      <c r="C762" s="18" t="s">
        <v>302</v>
      </c>
      <c r="D762" s="18" t="s">
        <v>304</v>
      </c>
      <c r="E762" s="18" t="s">
        <v>17</v>
      </c>
      <c r="F762" s="19"/>
      <c r="G762" s="20"/>
      <c r="H762" s="20"/>
      <c r="I762" s="20"/>
    </row>
    <row r="763" spans="1:9" ht="0.6" customHeight="1" x14ac:dyDescent="0.2">
      <c r="A763" s="30" t="s">
        <v>18</v>
      </c>
      <c r="B763" s="18" t="s">
        <v>274</v>
      </c>
      <c r="C763" s="18" t="s">
        <v>302</v>
      </c>
      <c r="D763" s="32" t="s">
        <v>304</v>
      </c>
      <c r="E763" s="18" t="s">
        <v>19</v>
      </c>
      <c r="F763" s="19"/>
      <c r="G763" s="20"/>
      <c r="H763" s="20"/>
      <c r="I763" s="20"/>
    </row>
    <row r="764" spans="1:9" ht="0.6" hidden="1" customHeight="1" x14ac:dyDescent="0.2">
      <c r="A764" s="86"/>
      <c r="B764" s="18" t="s">
        <v>274</v>
      </c>
      <c r="C764" s="18" t="s">
        <v>302</v>
      </c>
      <c r="D764" s="57"/>
      <c r="E764" s="18" t="s">
        <v>4</v>
      </c>
      <c r="F764" s="19">
        <f t="shared" ref="F764:I765" si="342">F765</f>
        <v>0</v>
      </c>
      <c r="G764" s="20">
        <f t="shared" si="342"/>
        <v>0</v>
      </c>
      <c r="H764" s="20">
        <f t="shared" si="342"/>
        <v>0</v>
      </c>
      <c r="I764" s="20">
        <f t="shared" si="342"/>
        <v>0</v>
      </c>
    </row>
    <row r="765" spans="1:9" ht="26.45" hidden="1" customHeight="1" x14ac:dyDescent="0.2">
      <c r="A765" s="30" t="s">
        <v>178</v>
      </c>
      <c r="B765" s="18" t="s">
        <v>274</v>
      </c>
      <c r="C765" s="18" t="s">
        <v>302</v>
      </c>
      <c r="D765" s="57"/>
      <c r="E765" s="18" t="s">
        <v>13</v>
      </c>
      <c r="F765" s="19">
        <f t="shared" si="342"/>
        <v>0</v>
      </c>
      <c r="G765" s="20">
        <f t="shared" si="342"/>
        <v>0</v>
      </c>
      <c r="H765" s="20">
        <f t="shared" si="342"/>
        <v>0</v>
      </c>
      <c r="I765" s="20">
        <f t="shared" si="342"/>
        <v>0</v>
      </c>
    </row>
    <row r="766" spans="1:9" ht="29.45" hidden="1" customHeight="1" x14ac:dyDescent="0.2">
      <c r="A766" s="30" t="s">
        <v>16</v>
      </c>
      <c r="B766" s="18" t="s">
        <v>274</v>
      </c>
      <c r="C766" s="18" t="s">
        <v>302</v>
      </c>
      <c r="D766" s="57"/>
      <c r="E766" s="18" t="s">
        <v>179</v>
      </c>
      <c r="F766" s="38"/>
      <c r="G766" s="39"/>
      <c r="H766" s="39"/>
      <c r="I766" s="39"/>
    </row>
    <row r="767" spans="1:9" ht="226.5" customHeight="1" x14ac:dyDescent="0.2">
      <c r="A767" s="89" t="s">
        <v>489</v>
      </c>
      <c r="B767" s="18" t="s">
        <v>274</v>
      </c>
      <c r="C767" s="18" t="s">
        <v>302</v>
      </c>
      <c r="D767" s="21" t="s">
        <v>708</v>
      </c>
      <c r="E767" s="43" t="s">
        <v>4</v>
      </c>
      <c r="F767" s="34">
        <f>F768+F770+F772</f>
        <v>513722430</v>
      </c>
      <c r="G767" s="29">
        <f>G768+G770+G772</f>
        <v>590969639</v>
      </c>
      <c r="H767" s="29">
        <f t="shared" ref="H767:I767" si="343">H768+H770+H772</f>
        <v>590969639</v>
      </c>
      <c r="I767" s="29">
        <f t="shared" si="343"/>
        <v>590969639</v>
      </c>
    </row>
    <row r="768" spans="1:9" ht="69" customHeight="1" x14ac:dyDescent="0.2">
      <c r="A768" s="30" t="s">
        <v>12</v>
      </c>
      <c r="B768" s="18" t="s">
        <v>274</v>
      </c>
      <c r="C768" s="18" t="s">
        <v>302</v>
      </c>
      <c r="D768" s="21" t="s">
        <v>708</v>
      </c>
      <c r="E768" s="43" t="s">
        <v>13</v>
      </c>
      <c r="F768" s="34">
        <f>F769</f>
        <v>498310757</v>
      </c>
      <c r="G768" s="29">
        <f>G769</f>
        <v>573240550</v>
      </c>
      <c r="H768" s="29">
        <f t="shared" ref="H768:I768" si="344">H769</f>
        <v>573240550</v>
      </c>
      <c r="I768" s="29">
        <f t="shared" si="344"/>
        <v>573240550</v>
      </c>
    </row>
    <row r="769" spans="1:13" ht="29.25" customHeight="1" x14ac:dyDescent="0.2">
      <c r="A769" s="30" t="s">
        <v>178</v>
      </c>
      <c r="B769" s="18" t="s">
        <v>274</v>
      </c>
      <c r="C769" s="18" t="s">
        <v>302</v>
      </c>
      <c r="D769" s="21" t="s">
        <v>708</v>
      </c>
      <c r="E769" s="43" t="s">
        <v>179</v>
      </c>
      <c r="F769" s="34">
        <v>498310757</v>
      </c>
      <c r="G769" s="29">
        <v>573240550</v>
      </c>
      <c r="H769" s="29">
        <v>573240550</v>
      </c>
      <c r="I769" s="29">
        <v>573240550</v>
      </c>
    </row>
    <row r="770" spans="1:13" ht="38.25" x14ac:dyDescent="0.2">
      <c r="A770" s="30" t="s">
        <v>16</v>
      </c>
      <c r="B770" s="18" t="s">
        <v>274</v>
      </c>
      <c r="C770" s="18" t="s">
        <v>302</v>
      </c>
      <c r="D770" s="21" t="s">
        <v>708</v>
      </c>
      <c r="E770" s="43" t="s">
        <v>17</v>
      </c>
      <c r="F770" s="34">
        <f>F771</f>
        <v>15411673</v>
      </c>
      <c r="G770" s="29">
        <f>G771</f>
        <v>17729089</v>
      </c>
      <c r="H770" s="29">
        <f t="shared" ref="H770:I770" si="345">H771</f>
        <v>17729089</v>
      </c>
      <c r="I770" s="29">
        <f t="shared" si="345"/>
        <v>17729089</v>
      </c>
    </row>
    <row r="771" spans="1:13" ht="42" customHeight="1" x14ac:dyDescent="0.2">
      <c r="A771" s="30" t="s">
        <v>18</v>
      </c>
      <c r="B771" s="18" t="s">
        <v>274</v>
      </c>
      <c r="C771" s="18" t="s">
        <v>302</v>
      </c>
      <c r="D771" s="21" t="s">
        <v>708</v>
      </c>
      <c r="E771" s="43" t="s">
        <v>19</v>
      </c>
      <c r="F771" s="34">
        <v>15411673</v>
      </c>
      <c r="G771" s="29">
        <v>17729089</v>
      </c>
      <c r="H771" s="29">
        <v>17729089</v>
      </c>
      <c r="I771" s="29">
        <v>17729089</v>
      </c>
    </row>
    <row r="772" spans="1:13" ht="27" hidden="1" customHeight="1" x14ac:dyDescent="0.2">
      <c r="A772" s="30" t="s">
        <v>65</v>
      </c>
      <c r="B772" s="18" t="s">
        <v>274</v>
      </c>
      <c r="C772" s="18" t="s">
        <v>302</v>
      </c>
      <c r="D772" s="18" t="s">
        <v>305</v>
      </c>
      <c r="E772" s="43" t="s">
        <v>66</v>
      </c>
      <c r="F772" s="34">
        <f>F773</f>
        <v>0</v>
      </c>
      <c r="G772" s="29">
        <f>G773</f>
        <v>0</v>
      </c>
      <c r="H772" s="29">
        <f t="shared" ref="H772:I772" si="346">H773</f>
        <v>0</v>
      </c>
      <c r="I772" s="29">
        <f t="shared" si="346"/>
        <v>0</v>
      </c>
    </row>
    <row r="773" spans="1:13" ht="8.25" hidden="1" customHeight="1" x14ac:dyDescent="0.2">
      <c r="A773" s="30" t="s">
        <v>211</v>
      </c>
      <c r="B773" s="18" t="s">
        <v>274</v>
      </c>
      <c r="C773" s="18" t="s">
        <v>302</v>
      </c>
      <c r="D773" s="18" t="s">
        <v>305</v>
      </c>
      <c r="E773" s="43" t="s">
        <v>212</v>
      </c>
      <c r="F773" s="34"/>
      <c r="G773" s="29"/>
      <c r="H773" s="29"/>
      <c r="I773" s="29"/>
    </row>
    <row r="774" spans="1:13" ht="84" customHeight="1" x14ac:dyDescent="0.2">
      <c r="A774" s="95" t="s">
        <v>491</v>
      </c>
      <c r="B774" s="18" t="s">
        <v>274</v>
      </c>
      <c r="C774" s="18" t="s">
        <v>302</v>
      </c>
      <c r="D774" s="21" t="s">
        <v>709</v>
      </c>
      <c r="E774" s="43" t="s">
        <v>4</v>
      </c>
      <c r="F774" s="34">
        <f t="shared" ref="F774:I775" si="347">F775</f>
        <v>831197</v>
      </c>
      <c r="G774" s="29">
        <f t="shared" si="347"/>
        <v>831197</v>
      </c>
      <c r="H774" s="29">
        <f t="shared" si="347"/>
        <v>831197</v>
      </c>
      <c r="I774" s="29">
        <f t="shared" si="347"/>
        <v>831197</v>
      </c>
    </row>
    <row r="775" spans="1:13" ht="63.75" x14ac:dyDescent="0.2">
      <c r="A775" s="30" t="s">
        <v>12</v>
      </c>
      <c r="B775" s="18" t="s">
        <v>274</v>
      </c>
      <c r="C775" s="18" t="s">
        <v>302</v>
      </c>
      <c r="D775" s="21" t="s">
        <v>709</v>
      </c>
      <c r="E775" s="43" t="s">
        <v>13</v>
      </c>
      <c r="F775" s="34">
        <f t="shared" si="347"/>
        <v>831197</v>
      </c>
      <c r="G775" s="29">
        <f t="shared" si="347"/>
        <v>831197</v>
      </c>
      <c r="H775" s="29">
        <f t="shared" si="347"/>
        <v>831197</v>
      </c>
      <c r="I775" s="29">
        <f t="shared" si="347"/>
        <v>831197</v>
      </c>
    </row>
    <row r="776" spans="1:13" ht="26.45" customHeight="1" x14ac:dyDescent="0.2">
      <c r="A776" s="30" t="s">
        <v>178</v>
      </c>
      <c r="B776" s="18" t="s">
        <v>274</v>
      </c>
      <c r="C776" s="18" t="s">
        <v>302</v>
      </c>
      <c r="D776" s="21" t="s">
        <v>709</v>
      </c>
      <c r="E776" s="43" t="s">
        <v>179</v>
      </c>
      <c r="F776" s="34">
        <v>831197</v>
      </c>
      <c r="G776" s="29">
        <v>831197</v>
      </c>
      <c r="H776" s="29">
        <v>831197</v>
      </c>
      <c r="I776" s="34">
        <v>831197</v>
      </c>
      <c r="J776" s="103"/>
      <c r="K776" s="103"/>
      <c r="L776" s="103"/>
      <c r="M776" s="103"/>
    </row>
    <row r="777" spans="1:13" ht="33.75" hidden="1" customHeight="1" x14ac:dyDescent="0.2">
      <c r="A777" s="30" t="s">
        <v>474</v>
      </c>
      <c r="B777" s="18" t="s">
        <v>274</v>
      </c>
      <c r="C777" s="18" t="s">
        <v>302</v>
      </c>
      <c r="D777" s="21" t="s">
        <v>304</v>
      </c>
      <c r="E777" s="18" t="s">
        <v>4</v>
      </c>
      <c r="F777" s="41">
        <f t="shared" ref="F777:I778" si="348">F778</f>
        <v>0</v>
      </c>
      <c r="G777" s="42">
        <f t="shared" si="348"/>
        <v>0</v>
      </c>
      <c r="H777" s="42">
        <f t="shared" si="348"/>
        <v>0</v>
      </c>
      <c r="I777" s="41">
        <f t="shared" si="348"/>
        <v>0</v>
      </c>
      <c r="J777" s="103"/>
      <c r="K777" s="103"/>
      <c r="L777" s="103"/>
      <c r="M777" s="103"/>
    </row>
    <row r="778" spans="1:13" ht="27" hidden="1" customHeight="1" x14ac:dyDescent="0.2">
      <c r="A778" s="30" t="s">
        <v>16</v>
      </c>
      <c r="B778" s="18" t="s">
        <v>274</v>
      </c>
      <c r="C778" s="18" t="s">
        <v>302</v>
      </c>
      <c r="D778" s="21" t="s">
        <v>304</v>
      </c>
      <c r="E778" s="18" t="s">
        <v>17</v>
      </c>
      <c r="F778" s="19">
        <f t="shared" si="348"/>
        <v>0</v>
      </c>
      <c r="G778" s="20">
        <f t="shared" si="348"/>
        <v>0</v>
      </c>
      <c r="H778" s="20">
        <f t="shared" si="348"/>
        <v>0</v>
      </c>
      <c r="I778" s="19">
        <f t="shared" si="348"/>
        <v>0</v>
      </c>
      <c r="J778" s="103"/>
      <c r="K778" s="103"/>
      <c r="L778" s="103"/>
      <c r="M778" s="103"/>
    </row>
    <row r="779" spans="1:13" ht="40.5" hidden="1" customHeight="1" x14ac:dyDescent="0.2">
      <c r="A779" s="30" t="s">
        <v>18</v>
      </c>
      <c r="B779" s="18" t="s">
        <v>274</v>
      </c>
      <c r="C779" s="18" t="s">
        <v>302</v>
      </c>
      <c r="D779" s="21" t="s">
        <v>304</v>
      </c>
      <c r="E779" s="18" t="s">
        <v>19</v>
      </c>
      <c r="F779" s="19"/>
      <c r="G779" s="20"/>
      <c r="H779" s="20"/>
      <c r="I779" s="19"/>
      <c r="J779" s="103"/>
      <c r="K779" s="103"/>
      <c r="L779" s="103"/>
      <c r="M779" s="103"/>
    </row>
    <row r="780" spans="1:13" ht="0.6" hidden="1" customHeight="1" x14ac:dyDescent="0.2">
      <c r="A780" s="30" t="s">
        <v>306</v>
      </c>
      <c r="B780" s="18" t="s">
        <v>274</v>
      </c>
      <c r="C780" s="18" t="s">
        <v>302</v>
      </c>
      <c r="D780" s="18" t="s">
        <v>307</v>
      </c>
      <c r="E780" s="18" t="s">
        <v>4</v>
      </c>
      <c r="F780" s="19"/>
      <c r="G780" s="20"/>
      <c r="H780" s="20"/>
      <c r="I780" s="19"/>
      <c r="J780" s="103"/>
      <c r="K780" s="103"/>
      <c r="L780" s="103"/>
      <c r="M780" s="103"/>
    </row>
    <row r="781" spans="1:13" ht="27" hidden="1" customHeight="1" x14ac:dyDescent="0.2">
      <c r="A781" s="30" t="s">
        <v>16</v>
      </c>
      <c r="B781" s="18" t="s">
        <v>274</v>
      </c>
      <c r="C781" s="18" t="s">
        <v>302</v>
      </c>
      <c r="D781" s="18" t="s">
        <v>307</v>
      </c>
      <c r="E781" s="18" t="s">
        <v>17</v>
      </c>
      <c r="F781" s="19"/>
      <c r="G781" s="20"/>
      <c r="H781" s="20"/>
      <c r="I781" s="19"/>
      <c r="J781" s="103"/>
      <c r="K781" s="103"/>
      <c r="L781" s="103"/>
      <c r="M781" s="103"/>
    </row>
    <row r="782" spans="1:13" ht="34.15" hidden="1" customHeight="1" x14ac:dyDescent="0.2">
      <c r="A782" s="30" t="s">
        <v>18</v>
      </c>
      <c r="B782" s="18" t="s">
        <v>274</v>
      </c>
      <c r="C782" s="18" t="s">
        <v>302</v>
      </c>
      <c r="D782" s="18" t="s">
        <v>307</v>
      </c>
      <c r="E782" s="18" t="s">
        <v>19</v>
      </c>
      <c r="F782" s="19"/>
      <c r="G782" s="20"/>
      <c r="H782" s="20"/>
      <c r="I782" s="19"/>
      <c r="J782" s="103"/>
      <c r="K782" s="103"/>
      <c r="L782" s="103"/>
      <c r="M782" s="103"/>
    </row>
    <row r="783" spans="1:13" ht="51" hidden="1" customHeight="1" x14ac:dyDescent="0.2">
      <c r="A783" s="91" t="s">
        <v>434</v>
      </c>
      <c r="B783" s="18" t="s">
        <v>274</v>
      </c>
      <c r="C783" s="18" t="s">
        <v>302</v>
      </c>
      <c r="D783" s="26" t="s">
        <v>472</v>
      </c>
      <c r="E783" s="21" t="s">
        <v>4</v>
      </c>
      <c r="F783" s="19">
        <f t="shared" ref="F783:I784" si="349">F784</f>
        <v>0</v>
      </c>
      <c r="G783" s="20">
        <f t="shared" si="349"/>
        <v>0</v>
      </c>
      <c r="H783" s="20">
        <f t="shared" si="349"/>
        <v>0</v>
      </c>
      <c r="I783" s="19">
        <f t="shared" si="349"/>
        <v>0</v>
      </c>
      <c r="J783" s="103"/>
      <c r="K783" s="103"/>
      <c r="L783" s="103"/>
      <c r="M783" s="103"/>
    </row>
    <row r="784" spans="1:13" ht="25.5" hidden="1" customHeight="1" x14ac:dyDescent="0.2">
      <c r="A784" s="91" t="s">
        <v>441</v>
      </c>
      <c r="B784" s="18" t="s">
        <v>274</v>
      </c>
      <c r="C784" s="18" t="s">
        <v>302</v>
      </c>
      <c r="D784" s="26" t="s">
        <v>472</v>
      </c>
      <c r="E784" s="26" t="s">
        <v>17</v>
      </c>
      <c r="F784" s="19">
        <f t="shared" si="349"/>
        <v>0</v>
      </c>
      <c r="G784" s="20">
        <f t="shared" si="349"/>
        <v>0</v>
      </c>
      <c r="H784" s="20">
        <f t="shared" si="349"/>
        <v>0</v>
      </c>
      <c r="I784" s="19">
        <f t="shared" si="349"/>
        <v>0</v>
      </c>
      <c r="J784" s="103"/>
      <c r="K784" s="103"/>
      <c r="L784" s="103"/>
      <c r="M784" s="103"/>
    </row>
    <row r="785" spans="1:13" ht="17.45" hidden="1" customHeight="1" x14ac:dyDescent="0.2">
      <c r="A785" s="91" t="s">
        <v>442</v>
      </c>
      <c r="B785" s="18" t="s">
        <v>274</v>
      </c>
      <c r="C785" s="18" t="s">
        <v>302</v>
      </c>
      <c r="D785" s="26" t="s">
        <v>472</v>
      </c>
      <c r="E785" s="26" t="s">
        <v>19</v>
      </c>
      <c r="F785" s="19"/>
      <c r="G785" s="20"/>
      <c r="H785" s="20"/>
      <c r="I785" s="19"/>
      <c r="J785" s="103"/>
      <c r="K785" s="103"/>
      <c r="L785" s="103"/>
      <c r="M785" s="103"/>
    </row>
    <row r="786" spans="1:13" ht="35.450000000000003" hidden="1" customHeight="1" x14ac:dyDescent="0.2">
      <c r="A786" s="96" t="s">
        <v>443</v>
      </c>
      <c r="B786" s="18" t="s">
        <v>274</v>
      </c>
      <c r="C786" s="18" t="s">
        <v>302</v>
      </c>
      <c r="D786" s="26" t="s">
        <v>444</v>
      </c>
      <c r="E786" s="21" t="s">
        <v>4</v>
      </c>
      <c r="F786" s="19">
        <f t="shared" ref="F786:I787" si="350">F787</f>
        <v>0</v>
      </c>
      <c r="G786" s="20">
        <f t="shared" si="350"/>
        <v>0</v>
      </c>
      <c r="H786" s="20">
        <f t="shared" si="350"/>
        <v>0</v>
      </c>
      <c r="I786" s="19">
        <f t="shared" si="350"/>
        <v>0</v>
      </c>
      <c r="J786" s="103"/>
      <c r="K786" s="103"/>
      <c r="L786" s="103"/>
      <c r="M786" s="103"/>
    </row>
    <row r="787" spans="1:13" ht="1.1499999999999999" hidden="1" customHeight="1" x14ac:dyDescent="0.2">
      <c r="A787" s="91" t="s">
        <v>441</v>
      </c>
      <c r="B787" s="18" t="s">
        <v>274</v>
      </c>
      <c r="C787" s="18" t="s">
        <v>302</v>
      </c>
      <c r="D787" s="26" t="s">
        <v>444</v>
      </c>
      <c r="E787" s="26" t="s">
        <v>17</v>
      </c>
      <c r="F787" s="19">
        <f t="shared" si="350"/>
        <v>0</v>
      </c>
      <c r="G787" s="20">
        <f t="shared" si="350"/>
        <v>0</v>
      </c>
      <c r="H787" s="20">
        <f t="shared" si="350"/>
        <v>0</v>
      </c>
      <c r="I787" s="19">
        <f t="shared" si="350"/>
        <v>0</v>
      </c>
      <c r="J787" s="103"/>
      <c r="K787" s="103"/>
      <c r="L787" s="103"/>
      <c r="M787" s="103"/>
    </row>
    <row r="788" spans="1:13" ht="24.6" hidden="1" customHeight="1" x14ac:dyDescent="0.2">
      <c r="A788" s="91" t="s">
        <v>442</v>
      </c>
      <c r="B788" s="18" t="s">
        <v>274</v>
      </c>
      <c r="C788" s="18" t="s">
        <v>302</v>
      </c>
      <c r="D788" s="26" t="s">
        <v>444</v>
      </c>
      <c r="E788" s="26" t="s">
        <v>19</v>
      </c>
      <c r="F788" s="19"/>
      <c r="G788" s="20"/>
      <c r="H788" s="20"/>
      <c r="I788" s="19"/>
      <c r="J788" s="103"/>
      <c r="K788" s="103"/>
      <c r="L788" s="103"/>
      <c r="M788" s="103"/>
    </row>
    <row r="789" spans="1:13" ht="42.6" hidden="1" customHeight="1" x14ac:dyDescent="0.2">
      <c r="A789" s="30"/>
      <c r="B789" s="18" t="s">
        <v>274</v>
      </c>
      <c r="C789" s="18" t="s">
        <v>302</v>
      </c>
      <c r="D789" s="21" t="s">
        <v>303</v>
      </c>
      <c r="E789" s="58" t="s">
        <v>4</v>
      </c>
      <c r="F789" s="38" t="e">
        <f>#REF!+#REF!</f>
        <v>#REF!</v>
      </c>
      <c r="G789" s="39"/>
      <c r="H789" s="39"/>
      <c r="I789" s="38"/>
      <c r="J789" s="103"/>
      <c r="K789" s="103"/>
      <c r="L789" s="103"/>
      <c r="M789" s="103"/>
    </row>
    <row r="790" spans="1:13" ht="33.75" customHeight="1" x14ac:dyDescent="0.2">
      <c r="A790" s="79" t="s">
        <v>925</v>
      </c>
      <c r="B790" s="18" t="s">
        <v>274</v>
      </c>
      <c r="C790" s="18" t="s">
        <v>302</v>
      </c>
      <c r="D790" s="59" t="s">
        <v>904</v>
      </c>
      <c r="E790" s="35" t="s">
        <v>4</v>
      </c>
      <c r="F790" s="29"/>
      <c r="G790" s="29">
        <f>G791</f>
        <v>50309280</v>
      </c>
      <c r="H790" s="50"/>
      <c r="I790" s="75"/>
      <c r="J790" s="104"/>
      <c r="K790" s="103"/>
      <c r="L790" s="103"/>
      <c r="M790" s="103"/>
    </row>
    <row r="791" spans="1:13" ht="20.25" customHeight="1" x14ac:dyDescent="0.2">
      <c r="A791" s="30" t="s">
        <v>924</v>
      </c>
      <c r="B791" s="18" t="s">
        <v>274</v>
      </c>
      <c r="C791" s="18" t="s">
        <v>302</v>
      </c>
      <c r="D791" s="59" t="s">
        <v>923</v>
      </c>
      <c r="E791" s="35" t="s">
        <v>4</v>
      </c>
      <c r="F791" s="29"/>
      <c r="G791" s="29">
        <f>G792</f>
        <v>50309280</v>
      </c>
      <c r="H791" s="50"/>
      <c r="I791" s="75"/>
      <c r="J791" s="104"/>
      <c r="K791" s="103"/>
      <c r="L791" s="103"/>
      <c r="M791" s="103"/>
    </row>
    <row r="792" spans="1:13" ht="113.25" customHeight="1" x14ac:dyDescent="0.2">
      <c r="A792" s="30" t="s">
        <v>526</v>
      </c>
      <c r="B792" s="18" t="s">
        <v>274</v>
      </c>
      <c r="C792" s="18" t="s">
        <v>302</v>
      </c>
      <c r="D792" s="21" t="s">
        <v>922</v>
      </c>
      <c r="E792" s="60" t="s">
        <v>4</v>
      </c>
      <c r="F792" s="61">
        <f t="shared" ref="F792:I793" si="351">F793</f>
        <v>24998400</v>
      </c>
      <c r="G792" s="62">
        <f t="shared" si="351"/>
        <v>50309280</v>
      </c>
      <c r="H792" s="29">
        <f t="shared" si="351"/>
        <v>50621760</v>
      </c>
      <c r="I792" s="34">
        <f t="shared" si="351"/>
        <v>51090480</v>
      </c>
      <c r="J792" s="103"/>
      <c r="K792" s="103"/>
      <c r="L792" s="103"/>
      <c r="M792" s="103"/>
    </row>
    <row r="793" spans="1:13" ht="72" customHeight="1" x14ac:dyDescent="0.2">
      <c r="A793" s="30" t="s">
        <v>467</v>
      </c>
      <c r="B793" s="18" t="s">
        <v>274</v>
      </c>
      <c r="C793" s="18" t="s">
        <v>302</v>
      </c>
      <c r="D793" s="21" t="s">
        <v>922</v>
      </c>
      <c r="E793" s="43" t="s">
        <v>13</v>
      </c>
      <c r="F793" s="34">
        <f t="shared" si="351"/>
        <v>24998400</v>
      </c>
      <c r="G793" s="29">
        <f t="shared" si="351"/>
        <v>50309280</v>
      </c>
      <c r="H793" s="29">
        <f t="shared" si="351"/>
        <v>50621760</v>
      </c>
      <c r="I793" s="29">
        <f t="shared" si="351"/>
        <v>51090480</v>
      </c>
    </row>
    <row r="794" spans="1:13" ht="30" customHeight="1" x14ac:dyDescent="0.2">
      <c r="A794" s="30" t="s">
        <v>468</v>
      </c>
      <c r="B794" s="18" t="s">
        <v>274</v>
      </c>
      <c r="C794" s="18" t="s">
        <v>302</v>
      </c>
      <c r="D794" s="21" t="s">
        <v>922</v>
      </c>
      <c r="E794" s="43" t="s">
        <v>179</v>
      </c>
      <c r="F794" s="34">
        <v>24998400</v>
      </c>
      <c r="G794" s="29">
        <v>50309280</v>
      </c>
      <c r="H794" s="29">
        <v>50621760</v>
      </c>
      <c r="I794" s="29">
        <v>51090480</v>
      </c>
    </row>
    <row r="795" spans="1:13" hidden="1" x14ac:dyDescent="0.2">
      <c r="A795" s="89" t="s">
        <v>450</v>
      </c>
      <c r="B795" s="18" t="s">
        <v>274</v>
      </c>
      <c r="C795" s="18" t="s">
        <v>302</v>
      </c>
      <c r="D795" s="26" t="s">
        <v>453</v>
      </c>
      <c r="E795" s="26"/>
      <c r="F795" s="41">
        <f t="shared" ref="F795:I797" si="352">F796</f>
        <v>0</v>
      </c>
      <c r="G795" s="42">
        <f t="shared" si="352"/>
        <v>0</v>
      </c>
      <c r="H795" s="42">
        <f t="shared" si="352"/>
        <v>0</v>
      </c>
      <c r="I795" s="42">
        <f t="shared" si="352"/>
        <v>0</v>
      </c>
    </row>
    <row r="796" spans="1:13" ht="51" hidden="1" x14ac:dyDescent="0.2">
      <c r="A796" s="91" t="s">
        <v>451</v>
      </c>
      <c r="B796" s="18" t="s">
        <v>274</v>
      </c>
      <c r="C796" s="18" t="s">
        <v>302</v>
      </c>
      <c r="D796" s="26" t="s">
        <v>452</v>
      </c>
      <c r="E796" s="26"/>
      <c r="F796" s="19">
        <f t="shared" si="352"/>
        <v>0</v>
      </c>
      <c r="G796" s="20">
        <f t="shared" si="352"/>
        <v>0</v>
      </c>
      <c r="H796" s="20">
        <f t="shared" si="352"/>
        <v>0</v>
      </c>
      <c r="I796" s="20">
        <f t="shared" si="352"/>
        <v>0</v>
      </c>
    </row>
    <row r="797" spans="1:13" ht="25.5" hidden="1" x14ac:dyDescent="0.2">
      <c r="A797" s="91" t="s">
        <v>441</v>
      </c>
      <c r="B797" s="18" t="s">
        <v>274</v>
      </c>
      <c r="C797" s="18" t="s">
        <v>302</v>
      </c>
      <c r="D797" s="26" t="s">
        <v>452</v>
      </c>
      <c r="E797" s="26" t="s">
        <v>17</v>
      </c>
      <c r="F797" s="19">
        <f t="shared" si="352"/>
        <v>0</v>
      </c>
      <c r="G797" s="20">
        <f t="shared" si="352"/>
        <v>0</v>
      </c>
      <c r="H797" s="20">
        <f t="shared" si="352"/>
        <v>0</v>
      </c>
      <c r="I797" s="20">
        <f t="shared" si="352"/>
        <v>0</v>
      </c>
    </row>
    <row r="798" spans="1:13" ht="38.25" hidden="1" x14ac:dyDescent="0.2">
      <c r="A798" s="91" t="s">
        <v>442</v>
      </c>
      <c r="B798" s="18" t="s">
        <v>274</v>
      </c>
      <c r="C798" s="18" t="s">
        <v>302</v>
      </c>
      <c r="D798" s="26" t="s">
        <v>452</v>
      </c>
      <c r="E798" s="26" t="s">
        <v>19</v>
      </c>
      <c r="F798" s="38"/>
      <c r="G798" s="39"/>
      <c r="H798" s="39"/>
      <c r="I798" s="39"/>
    </row>
    <row r="799" spans="1:13" ht="25.5" hidden="1" x14ac:dyDescent="0.2">
      <c r="A799" s="55" t="s">
        <v>514</v>
      </c>
      <c r="B799" s="18" t="s">
        <v>274</v>
      </c>
      <c r="C799" s="18" t="s">
        <v>302</v>
      </c>
      <c r="D799" s="36" t="s">
        <v>523</v>
      </c>
      <c r="E799" s="36" t="s">
        <v>4</v>
      </c>
      <c r="F799" s="34">
        <f>F800</f>
        <v>20896161.620000001</v>
      </c>
      <c r="G799" s="29">
        <f>G800</f>
        <v>0</v>
      </c>
      <c r="H799" s="29">
        <f t="shared" ref="H799:I799" si="353">H800</f>
        <v>1</v>
      </c>
      <c r="I799" s="29">
        <f t="shared" si="353"/>
        <v>2</v>
      </c>
    </row>
    <row r="800" spans="1:13" ht="51" hidden="1" x14ac:dyDescent="0.2">
      <c r="A800" s="94" t="s">
        <v>515</v>
      </c>
      <c r="B800" s="18" t="s">
        <v>274</v>
      </c>
      <c r="C800" s="18" t="s">
        <v>302</v>
      </c>
      <c r="D800" s="26" t="s">
        <v>516</v>
      </c>
      <c r="E800" s="56" t="s">
        <v>4</v>
      </c>
      <c r="F800" s="34">
        <f t="shared" ref="F800:I801" si="354">F801</f>
        <v>20896161.620000001</v>
      </c>
      <c r="G800" s="29">
        <f t="shared" si="354"/>
        <v>0</v>
      </c>
      <c r="H800" s="29">
        <f t="shared" si="354"/>
        <v>1</v>
      </c>
      <c r="I800" s="29">
        <f t="shared" si="354"/>
        <v>2</v>
      </c>
    </row>
    <row r="801" spans="1:9" ht="38.25" hidden="1" x14ac:dyDescent="0.2">
      <c r="A801" s="30" t="s">
        <v>16</v>
      </c>
      <c r="B801" s="18" t="s">
        <v>274</v>
      </c>
      <c r="C801" s="18" t="s">
        <v>302</v>
      </c>
      <c r="D801" s="26" t="s">
        <v>516</v>
      </c>
      <c r="E801" s="43" t="s">
        <v>17</v>
      </c>
      <c r="F801" s="34">
        <f t="shared" si="354"/>
        <v>20896161.620000001</v>
      </c>
      <c r="G801" s="29">
        <f t="shared" si="354"/>
        <v>0</v>
      </c>
      <c r="H801" s="29">
        <f t="shared" si="354"/>
        <v>1</v>
      </c>
      <c r="I801" s="29">
        <f t="shared" si="354"/>
        <v>2</v>
      </c>
    </row>
    <row r="802" spans="1:9" ht="0.6" customHeight="1" x14ac:dyDescent="0.2">
      <c r="A802" s="30" t="s">
        <v>18</v>
      </c>
      <c r="B802" s="18" t="s">
        <v>274</v>
      </c>
      <c r="C802" s="18" t="s">
        <v>302</v>
      </c>
      <c r="D802" s="26" t="s">
        <v>516</v>
      </c>
      <c r="E802" s="43" t="s">
        <v>19</v>
      </c>
      <c r="F802" s="34">
        <v>20896161.620000001</v>
      </c>
      <c r="G802" s="29">
        <v>0</v>
      </c>
      <c r="H802" s="29">
        <v>1</v>
      </c>
      <c r="I802" s="29">
        <v>2</v>
      </c>
    </row>
    <row r="803" spans="1:9" ht="38.25" x14ac:dyDescent="0.2">
      <c r="A803" s="30" t="s">
        <v>693</v>
      </c>
      <c r="B803" s="18" t="s">
        <v>274</v>
      </c>
      <c r="C803" s="18" t="s">
        <v>302</v>
      </c>
      <c r="D803" s="18" t="s">
        <v>689</v>
      </c>
      <c r="E803" s="18" t="s">
        <v>4</v>
      </c>
      <c r="F803" s="19" t="e">
        <f>#REF!</f>
        <v>#REF!</v>
      </c>
      <c r="G803" s="20">
        <f>G807+G810+G816+G813+G819+G804</f>
        <v>187210851.16</v>
      </c>
      <c r="H803" s="20">
        <f t="shared" ref="H803:I803" si="355">H807+H810+H816+H813+H819+H804</f>
        <v>103113430</v>
      </c>
      <c r="I803" s="20">
        <f t="shared" si="355"/>
        <v>102164945</v>
      </c>
    </row>
    <row r="804" spans="1:9" ht="14.25" customHeight="1" x14ac:dyDescent="0.2">
      <c r="A804" s="23" t="s">
        <v>850</v>
      </c>
      <c r="B804" s="18" t="s">
        <v>274</v>
      </c>
      <c r="C804" s="18" t="s">
        <v>302</v>
      </c>
      <c r="D804" s="18" t="s">
        <v>851</v>
      </c>
      <c r="E804" s="18" t="s">
        <v>4</v>
      </c>
      <c r="F804" s="19"/>
      <c r="G804" s="29">
        <f>G805</f>
        <v>80000000</v>
      </c>
      <c r="H804" s="29">
        <f t="shared" ref="H804:I805" si="356">H805</f>
        <v>0</v>
      </c>
      <c r="I804" s="29">
        <f t="shared" si="356"/>
        <v>0</v>
      </c>
    </row>
    <row r="805" spans="1:9" ht="38.25" x14ac:dyDescent="0.2">
      <c r="A805" s="30" t="s">
        <v>16</v>
      </c>
      <c r="B805" s="18" t="s">
        <v>274</v>
      </c>
      <c r="C805" s="18" t="s">
        <v>302</v>
      </c>
      <c r="D805" s="18" t="s">
        <v>851</v>
      </c>
      <c r="E805" s="18" t="s">
        <v>17</v>
      </c>
      <c r="F805" s="19"/>
      <c r="G805" s="29">
        <f>G806</f>
        <v>80000000</v>
      </c>
      <c r="H805" s="29">
        <f t="shared" si="356"/>
        <v>0</v>
      </c>
      <c r="I805" s="29">
        <f t="shared" si="356"/>
        <v>0</v>
      </c>
    </row>
    <row r="806" spans="1:9" ht="38.25" x14ac:dyDescent="0.2">
      <c r="A806" s="30" t="s">
        <v>18</v>
      </c>
      <c r="B806" s="18" t="s">
        <v>274</v>
      </c>
      <c r="C806" s="18" t="s">
        <v>302</v>
      </c>
      <c r="D806" s="18" t="s">
        <v>851</v>
      </c>
      <c r="E806" s="18" t="s">
        <v>19</v>
      </c>
      <c r="F806" s="19"/>
      <c r="G806" s="29">
        <v>80000000</v>
      </c>
      <c r="H806" s="20">
        <v>0</v>
      </c>
      <c r="I806" s="20">
        <v>0</v>
      </c>
    </row>
    <row r="807" spans="1:9" ht="32.25" customHeight="1" x14ac:dyDescent="0.2">
      <c r="A807" s="30" t="s">
        <v>53</v>
      </c>
      <c r="B807" s="18" t="s">
        <v>274</v>
      </c>
      <c r="C807" s="18" t="s">
        <v>302</v>
      </c>
      <c r="D807" s="18" t="s">
        <v>691</v>
      </c>
      <c r="E807" s="18" t="s">
        <v>4</v>
      </c>
      <c r="F807" s="19">
        <f t="shared" ref="F807:I808" si="357">F808</f>
        <v>744000</v>
      </c>
      <c r="G807" s="20">
        <f t="shared" si="357"/>
        <v>1800000</v>
      </c>
      <c r="H807" s="20">
        <f t="shared" si="357"/>
        <v>1800000</v>
      </c>
      <c r="I807" s="20">
        <f t="shared" si="357"/>
        <v>1800000</v>
      </c>
    </row>
    <row r="808" spans="1:9" ht="39" customHeight="1" x14ac:dyDescent="0.2">
      <c r="A808" s="30" t="s">
        <v>16</v>
      </c>
      <c r="B808" s="18" t="s">
        <v>274</v>
      </c>
      <c r="C808" s="18" t="s">
        <v>302</v>
      </c>
      <c r="D808" s="18" t="s">
        <v>691</v>
      </c>
      <c r="E808" s="18" t="s">
        <v>17</v>
      </c>
      <c r="F808" s="19">
        <f t="shared" si="357"/>
        <v>744000</v>
      </c>
      <c r="G808" s="20">
        <f t="shared" si="357"/>
        <v>1800000</v>
      </c>
      <c r="H808" s="20">
        <f t="shared" si="357"/>
        <v>1800000</v>
      </c>
      <c r="I808" s="20">
        <f t="shared" si="357"/>
        <v>1800000</v>
      </c>
    </row>
    <row r="809" spans="1:9" ht="45" customHeight="1" x14ac:dyDescent="0.2">
      <c r="A809" s="30" t="s">
        <v>18</v>
      </c>
      <c r="B809" s="18" t="s">
        <v>274</v>
      </c>
      <c r="C809" s="18" t="s">
        <v>302</v>
      </c>
      <c r="D809" s="18" t="s">
        <v>691</v>
      </c>
      <c r="E809" s="18" t="s">
        <v>19</v>
      </c>
      <c r="F809" s="19">
        <v>744000</v>
      </c>
      <c r="G809" s="20">
        <v>1800000</v>
      </c>
      <c r="H809" s="20">
        <v>1800000</v>
      </c>
      <c r="I809" s="20">
        <v>1800000</v>
      </c>
    </row>
    <row r="810" spans="1:9" x14ac:dyDescent="0.2">
      <c r="A810" s="30" t="s">
        <v>308</v>
      </c>
      <c r="B810" s="18" t="s">
        <v>274</v>
      </c>
      <c r="C810" s="18" t="s">
        <v>302</v>
      </c>
      <c r="D810" s="18" t="s">
        <v>710</v>
      </c>
      <c r="E810" s="18" t="s">
        <v>4</v>
      </c>
      <c r="F810" s="19">
        <f t="shared" ref="F810:I811" si="358">F811</f>
        <v>61143973.659999996</v>
      </c>
      <c r="G810" s="20">
        <f t="shared" si="358"/>
        <v>30327966</v>
      </c>
      <c r="H810" s="20">
        <f t="shared" si="358"/>
        <v>27900779.579999998</v>
      </c>
      <c r="I810" s="20">
        <f t="shared" si="358"/>
        <v>27950699.84</v>
      </c>
    </row>
    <row r="811" spans="1:9" ht="38.25" x14ac:dyDescent="0.2">
      <c r="A811" s="30" t="s">
        <v>16</v>
      </c>
      <c r="B811" s="18" t="s">
        <v>274</v>
      </c>
      <c r="C811" s="18" t="s">
        <v>302</v>
      </c>
      <c r="D811" s="18" t="s">
        <v>710</v>
      </c>
      <c r="E811" s="18" t="s">
        <v>17</v>
      </c>
      <c r="F811" s="19">
        <f t="shared" si="358"/>
        <v>61143973.659999996</v>
      </c>
      <c r="G811" s="20">
        <f t="shared" si="358"/>
        <v>30327966</v>
      </c>
      <c r="H811" s="20">
        <f t="shared" si="358"/>
        <v>27900779.579999998</v>
      </c>
      <c r="I811" s="20">
        <f t="shared" si="358"/>
        <v>27950699.84</v>
      </c>
    </row>
    <row r="812" spans="1:9" ht="38.25" x14ac:dyDescent="0.2">
      <c r="A812" s="30" t="s">
        <v>18</v>
      </c>
      <c r="B812" s="18" t="s">
        <v>274</v>
      </c>
      <c r="C812" s="18" t="s">
        <v>302</v>
      </c>
      <c r="D812" s="18" t="s">
        <v>710</v>
      </c>
      <c r="E812" s="18" t="s">
        <v>19</v>
      </c>
      <c r="F812" s="19">
        <v>61143973.659999996</v>
      </c>
      <c r="G812" s="20">
        <f>50696888-20368922</f>
        <v>30327966</v>
      </c>
      <c r="H812" s="20">
        <f>50696888-20368922-2427186.42</f>
        <v>27900779.579999998</v>
      </c>
      <c r="I812" s="20">
        <f>50696888-20368922-2377266.16</f>
        <v>27950699.84</v>
      </c>
    </row>
    <row r="813" spans="1:9" x14ac:dyDescent="0.2">
      <c r="A813" s="30" t="s">
        <v>294</v>
      </c>
      <c r="B813" s="18" t="s">
        <v>274</v>
      </c>
      <c r="C813" s="18" t="s">
        <v>302</v>
      </c>
      <c r="D813" s="18" t="s">
        <v>690</v>
      </c>
      <c r="E813" s="18" t="s">
        <v>4</v>
      </c>
      <c r="F813" s="19">
        <f t="shared" ref="F813:I814" si="359">F814</f>
        <v>2200000</v>
      </c>
      <c r="G813" s="20">
        <f t="shared" si="359"/>
        <v>4500000</v>
      </c>
      <c r="H813" s="20">
        <f t="shared" si="359"/>
        <v>4500000</v>
      </c>
      <c r="I813" s="20">
        <f t="shared" si="359"/>
        <v>4500000</v>
      </c>
    </row>
    <row r="814" spans="1:9" ht="38.25" x14ac:dyDescent="0.2">
      <c r="A814" s="30" t="s">
        <v>16</v>
      </c>
      <c r="B814" s="18" t="s">
        <v>274</v>
      </c>
      <c r="C814" s="18" t="s">
        <v>302</v>
      </c>
      <c r="D814" s="18" t="s">
        <v>690</v>
      </c>
      <c r="E814" s="18" t="s">
        <v>17</v>
      </c>
      <c r="F814" s="19">
        <f t="shared" si="359"/>
        <v>2200000</v>
      </c>
      <c r="G814" s="20">
        <f t="shared" si="359"/>
        <v>4500000</v>
      </c>
      <c r="H814" s="20">
        <f t="shared" si="359"/>
        <v>4500000</v>
      </c>
      <c r="I814" s="20">
        <f t="shared" si="359"/>
        <v>4500000</v>
      </c>
    </row>
    <row r="815" spans="1:9" ht="38.25" x14ac:dyDescent="0.2">
      <c r="A815" s="30" t="s">
        <v>18</v>
      </c>
      <c r="B815" s="18" t="s">
        <v>274</v>
      </c>
      <c r="C815" s="18" t="s">
        <v>302</v>
      </c>
      <c r="D815" s="18" t="s">
        <v>690</v>
      </c>
      <c r="E815" s="18" t="s">
        <v>19</v>
      </c>
      <c r="F815" s="19">
        <v>2200000</v>
      </c>
      <c r="G815" s="20">
        <v>4500000</v>
      </c>
      <c r="H815" s="20">
        <v>4500000</v>
      </c>
      <c r="I815" s="20">
        <v>4500000</v>
      </c>
    </row>
    <row r="816" spans="1:9" ht="51" x14ac:dyDescent="0.2">
      <c r="A816" s="96" t="s">
        <v>443</v>
      </c>
      <c r="B816" s="18" t="s">
        <v>274</v>
      </c>
      <c r="C816" s="18" t="s">
        <v>302</v>
      </c>
      <c r="D816" s="26" t="s">
        <v>711</v>
      </c>
      <c r="E816" s="21" t="s">
        <v>4</v>
      </c>
      <c r="F816" s="19">
        <f t="shared" ref="F816:I817" si="360">F817</f>
        <v>47837364.340000004</v>
      </c>
      <c r="G816" s="20">
        <f t="shared" si="360"/>
        <v>50213963.159999996</v>
      </c>
      <c r="H816" s="20">
        <f t="shared" si="360"/>
        <v>48543728.420000002</v>
      </c>
      <c r="I816" s="20">
        <f t="shared" si="360"/>
        <v>47545323.159999996</v>
      </c>
    </row>
    <row r="817" spans="1:9" ht="25.5" x14ac:dyDescent="0.2">
      <c r="A817" s="91" t="s">
        <v>441</v>
      </c>
      <c r="B817" s="18" t="s">
        <v>274</v>
      </c>
      <c r="C817" s="18" t="s">
        <v>302</v>
      </c>
      <c r="D817" s="26" t="s">
        <v>711</v>
      </c>
      <c r="E817" s="26" t="s">
        <v>17</v>
      </c>
      <c r="F817" s="19">
        <f t="shared" si="360"/>
        <v>47837364.340000004</v>
      </c>
      <c r="G817" s="20">
        <f t="shared" si="360"/>
        <v>50213963.159999996</v>
      </c>
      <c r="H817" s="20">
        <f t="shared" si="360"/>
        <v>48543728.420000002</v>
      </c>
      <c r="I817" s="20">
        <f t="shared" si="360"/>
        <v>47545323.159999996</v>
      </c>
    </row>
    <row r="818" spans="1:9" ht="38.25" x14ac:dyDescent="0.2">
      <c r="A818" s="90" t="s">
        <v>442</v>
      </c>
      <c r="B818" s="32" t="s">
        <v>274</v>
      </c>
      <c r="C818" s="32" t="s">
        <v>302</v>
      </c>
      <c r="D818" s="36" t="s">
        <v>711</v>
      </c>
      <c r="E818" s="36" t="s">
        <v>19</v>
      </c>
      <c r="F818" s="38">
        <v>47837364.340000004</v>
      </c>
      <c r="G818" s="39">
        <f>47703265+2510698.16</f>
        <v>50213963.159999996</v>
      </c>
      <c r="H818" s="39">
        <v>48543728.420000002</v>
      </c>
      <c r="I818" s="39">
        <v>47545323.159999996</v>
      </c>
    </row>
    <row r="819" spans="1:9" ht="102" x14ac:dyDescent="0.2">
      <c r="A819" s="89" t="s">
        <v>836</v>
      </c>
      <c r="B819" s="18" t="s">
        <v>274</v>
      </c>
      <c r="C819" s="18" t="s">
        <v>302</v>
      </c>
      <c r="D819" s="21" t="s">
        <v>835</v>
      </c>
      <c r="E819" s="43" t="s">
        <v>4</v>
      </c>
      <c r="F819" s="34">
        <f t="shared" ref="F819:I820" si="361">F820</f>
        <v>144612</v>
      </c>
      <c r="G819" s="29">
        <f t="shared" si="361"/>
        <v>20368922</v>
      </c>
      <c r="H819" s="29">
        <f t="shared" si="361"/>
        <v>20368922</v>
      </c>
      <c r="I819" s="29">
        <f t="shared" si="361"/>
        <v>20368922</v>
      </c>
    </row>
    <row r="820" spans="1:9" ht="25.5" x14ac:dyDescent="0.2">
      <c r="A820" s="30" t="s">
        <v>441</v>
      </c>
      <c r="B820" s="18" t="s">
        <v>274</v>
      </c>
      <c r="C820" s="18" t="s">
        <v>302</v>
      </c>
      <c r="D820" s="21" t="s">
        <v>835</v>
      </c>
      <c r="E820" s="43" t="s">
        <v>17</v>
      </c>
      <c r="F820" s="34">
        <f t="shared" si="361"/>
        <v>144612</v>
      </c>
      <c r="G820" s="29">
        <f t="shared" si="361"/>
        <v>20368922</v>
      </c>
      <c r="H820" s="29">
        <f t="shared" si="361"/>
        <v>20368922</v>
      </c>
      <c r="I820" s="29">
        <f t="shared" si="361"/>
        <v>20368922</v>
      </c>
    </row>
    <row r="821" spans="1:9" ht="38.25" x14ac:dyDescent="0.2">
      <c r="A821" s="30" t="s">
        <v>442</v>
      </c>
      <c r="B821" s="18" t="s">
        <v>274</v>
      </c>
      <c r="C821" s="18" t="s">
        <v>302</v>
      </c>
      <c r="D821" s="21" t="s">
        <v>835</v>
      </c>
      <c r="E821" s="46" t="s">
        <v>19</v>
      </c>
      <c r="F821" s="63">
        <v>144612</v>
      </c>
      <c r="G821" s="64">
        <v>20368922</v>
      </c>
      <c r="H821" s="29">
        <v>20368922</v>
      </c>
      <c r="I821" s="29">
        <v>20368922</v>
      </c>
    </row>
    <row r="822" spans="1:9" ht="25.5" x14ac:dyDescent="0.2">
      <c r="A822" s="30" t="s">
        <v>854</v>
      </c>
      <c r="B822" s="18" t="s">
        <v>274</v>
      </c>
      <c r="C822" s="18" t="s">
        <v>302</v>
      </c>
      <c r="D822" s="43" t="s">
        <v>692</v>
      </c>
      <c r="E822" s="35" t="str">
        <f>E823</f>
        <v>000</v>
      </c>
      <c r="F822" s="29"/>
      <c r="G822" s="29">
        <f>G823</f>
        <v>24000000</v>
      </c>
      <c r="H822" s="50">
        <f t="shared" ref="H822:I822" si="362">H823</f>
        <v>24000000</v>
      </c>
      <c r="I822" s="50">
        <f t="shared" si="362"/>
        <v>24000000</v>
      </c>
    </row>
    <row r="823" spans="1:9" ht="25.5" x14ac:dyDescent="0.2">
      <c r="A823" s="30" t="s">
        <v>295</v>
      </c>
      <c r="B823" s="18" t="s">
        <v>274</v>
      </c>
      <c r="C823" s="18" t="s">
        <v>302</v>
      </c>
      <c r="D823" s="18" t="s">
        <v>695</v>
      </c>
      <c r="E823" s="40" t="s">
        <v>4</v>
      </c>
      <c r="F823" s="41">
        <f t="shared" ref="F823:I824" si="363">F824</f>
        <v>16150000</v>
      </c>
      <c r="G823" s="42">
        <f t="shared" si="363"/>
        <v>24000000</v>
      </c>
      <c r="H823" s="20">
        <f t="shared" si="363"/>
        <v>24000000</v>
      </c>
      <c r="I823" s="20">
        <f t="shared" si="363"/>
        <v>24000000</v>
      </c>
    </row>
    <row r="824" spans="1:9" ht="38.25" x14ac:dyDescent="0.2">
      <c r="A824" s="30" t="s">
        <v>16</v>
      </c>
      <c r="B824" s="18" t="s">
        <v>274</v>
      </c>
      <c r="C824" s="18" t="s">
        <v>302</v>
      </c>
      <c r="D824" s="18" t="s">
        <v>695</v>
      </c>
      <c r="E824" s="18" t="s">
        <v>17</v>
      </c>
      <c r="F824" s="19">
        <f t="shared" si="363"/>
        <v>16150000</v>
      </c>
      <c r="G824" s="20">
        <f t="shared" si="363"/>
        <v>24000000</v>
      </c>
      <c r="H824" s="20">
        <f t="shared" si="363"/>
        <v>24000000</v>
      </c>
      <c r="I824" s="20">
        <f t="shared" si="363"/>
        <v>24000000</v>
      </c>
    </row>
    <row r="825" spans="1:9" ht="38.25" x14ac:dyDescent="0.2">
      <c r="A825" s="30" t="s">
        <v>18</v>
      </c>
      <c r="B825" s="18" t="s">
        <v>274</v>
      </c>
      <c r="C825" s="18" t="s">
        <v>302</v>
      </c>
      <c r="D825" s="18" t="s">
        <v>695</v>
      </c>
      <c r="E825" s="18" t="s">
        <v>19</v>
      </c>
      <c r="F825" s="19">
        <v>16150000</v>
      </c>
      <c r="G825" s="20">
        <v>24000000</v>
      </c>
      <c r="H825" s="20">
        <v>24000000</v>
      </c>
      <c r="I825" s="20">
        <v>24000000</v>
      </c>
    </row>
    <row r="826" spans="1:9" ht="28.15" customHeight="1" x14ac:dyDescent="0.2">
      <c r="A826" s="30" t="s">
        <v>696</v>
      </c>
      <c r="B826" s="18" t="s">
        <v>274</v>
      </c>
      <c r="C826" s="18" t="s">
        <v>302</v>
      </c>
      <c r="D826" s="18" t="s">
        <v>697</v>
      </c>
      <c r="E826" s="18" t="s">
        <v>4</v>
      </c>
      <c r="F826" s="19" t="e">
        <f>#REF!</f>
        <v>#REF!</v>
      </c>
      <c r="G826" s="20">
        <f>G827</f>
        <v>4000000</v>
      </c>
      <c r="H826" s="20">
        <f t="shared" ref="H826:I826" si="364">H827</f>
        <v>4000000</v>
      </c>
      <c r="I826" s="20">
        <f t="shared" si="364"/>
        <v>4000000</v>
      </c>
    </row>
    <row r="827" spans="1:9" ht="25.5" x14ac:dyDescent="0.2">
      <c r="A827" s="30" t="s">
        <v>298</v>
      </c>
      <c r="B827" s="18" t="s">
        <v>274</v>
      </c>
      <c r="C827" s="18" t="s">
        <v>302</v>
      </c>
      <c r="D827" s="18" t="s">
        <v>698</v>
      </c>
      <c r="E827" s="18" t="s">
        <v>4</v>
      </c>
      <c r="F827" s="19">
        <f t="shared" ref="F827:I828" si="365">F828</f>
        <v>4000000</v>
      </c>
      <c r="G827" s="20">
        <f t="shared" si="365"/>
        <v>4000000</v>
      </c>
      <c r="H827" s="20">
        <f t="shared" si="365"/>
        <v>4000000</v>
      </c>
      <c r="I827" s="20">
        <f t="shared" si="365"/>
        <v>4000000</v>
      </c>
    </row>
    <row r="828" spans="1:9" ht="63.75" x14ac:dyDescent="0.2">
      <c r="A828" s="30" t="s">
        <v>12</v>
      </c>
      <c r="B828" s="18" t="s">
        <v>274</v>
      </c>
      <c r="C828" s="18" t="s">
        <v>302</v>
      </c>
      <c r="D828" s="18" t="s">
        <v>698</v>
      </c>
      <c r="E828" s="18" t="s">
        <v>13</v>
      </c>
      <c r="F828" s="19">
        <f t="shared" si="365"/>
        <v>4000000</v>
      </c>
      <c r="G828" s="20">
        <f t="shared" si="365"/>
        <v>4000000</v>
      </c>
      <c r="H828" s="20">
        <f t="shared" si="365"/>
        <v>4000000</v>
      </c>
      <c r="I828" s="20">
        <f t="shared" si="365"/>
        <v>4000000</v>
      </c>
    </row>
    <row r="829" spans="1:9" ht="30" customHeight="1" x14ac:dyDescent="0.2">
      <c r="A829" s="30" t="s">
        <v>178</v>
      </c>
      <c r="B829" s="18" t="s">
        <v>274</v>
      </c>
      <c r="C829" s="18" t="s">
        <v>302</v>
      </c>
      <c r="D829" s="18" t="s">
        <v>698</v>
      </c>
      <c r="E829" s="18" t="s">
        <v>179</v>
      </c>
      <c r="F829" s="19">
        <v>4000000</v>
      </c>
      <c r="G829" s="20">
        <v>4000000</v>
      </c>
      <c r="H829" s="20">
        <v>4000000</v>
      </c>
      <c r="I829" s="20">
        <v>4000000</v>
      </c>
    </row>
    <row r="830" spans="1:9" ht="23.25" hidden="1" customHeight="1" x14ac:dyDescent="0.2">
      <c r="A830" s="30" t="s">
        <v>300</v>
      </c>
      <c r="B830" s="18" t="s">
        <v>274</v>
      </c>
      <c r="C830" s="18" t="s">
        <v>302</v>
      </c>
      <c r="D830" s="18">
        <v>2700000000</v>
      </c>
      <c r="E830" s="18" t="s">
        <v>4</v>
      </c>
      <c r="F830" s="19"/>
      <c r="G830" s="20"/>
      <c r="H830" s="20"/>
      <c r="I830" s="20"/>
    </row>
    <row r="831" spans="1:9" ht="41.25" customHeight="1" x14ac:dyDescent="0.2">
      <c r="A831" s="30" t="s">
        <v>852</v>
      </c>
      <c r="B831" s="18" t="s">
        <v>274</v>
      </c>
      <c r="C831" s="18" t="s">
        <v>302</v>
      </c>
      <c r="D831" s="18" t="s">
        <v>700</v>
      </c>
      <c r="E831" s="18" t="s">
        <v>4</v>
      </c>
      <c r="F831" s="19"/>
      <c r="G831" s="29">
        <f>G832</f>
        <v>500000</v>
      </c>
      <c r="H831" s="29">
        <f t="shared" ref="H831:I833" si="366">H832</f>
        <v>500000</v>
      </c>
      <c r="I831" s="29">
        <f t="shared" si="366"/>
        <v>500000</v>
      </c>
    </row>
    <row r="832" spans="1:9" ht="33.75" customHeight="1" x14ac:dyDescent="0.2">
      <c r="A832" s="30" t="s">
        <v>853</v>
      </c>
      <c r="B832" s="18" t="s">
        <v>274</v>
      </c>
      <c r="C832" s="18" t="s">
        <v>302</v>
      </c>
      <c r="D832" s="18" t="s">
        <v>702</v>
      </c>
      <c r="E832" s="18" t="s">
        <v>4</v>
      </c>
      <c r="F832" s="19"/>
      <c r="G832" s="29">
        <f>G833</f>
        <v>500000</v>
      </c>
      <c r="H832" s="29">
        <f t="shared" si="366"/>
        <v>500000</v>
      </c>
      <c r="I832" s="29">
        <f t="shared" si="366"/>
        <v>500000</v>
      </c>
    </row>
    <row r="833" spans="1:9" ht="36.75" customHeight="1" x14ac:dyDescent="0.2">
      <c r="A833" s="30" t="s">
        <v>16</v>
      </c>
      <c r="B833" s="18" t="s">
        <v>274</v>
      </c>
      <c r="C833" s="18" t="s">
        <v>302</v>
      </c>
      <c r="D833" s="18" t="s">
        <v>702</v>
      </c>
      <c r="E833" s="18" t="s">
        <v>17</v>
      </c>
      <c r="F833" s="19"/>
      <c r="G833" s="29">
        <f>G834</f>
        <v>500000</v>
      </c>
      <c r="H833" s="29">
        <f t="shared" si="366"/>
        <v>500000</v>
      </c>
      <c r="I833" s="29">
        <f t="shared" si="366"/>
        <v>500000</v>
      </c>
    </row>
    <row r="834" spans="1:9" ht="42" customHeight="1" x14ac:dyDescent="0.2">
      <c r="A834" s="30" t="s">
        <v>18</v>
      </c>
      <c r="B834" s="18" t="s">
        <v>274</v>
      </c>
      <c r="C834" s="18" t="s">
        <v>302</v>
      </c>
      <c r="D834" s="18" t="s">
        <v>702</v>
      </c>
      <c r="E834" s="18" t="s">
        <v>19</v>
      </c>
      <c r="F834" s="19"/>
      <c r="G834" s="29">
        <v>500000</v>
      </c>
      <c r="H834" s="29">
        <v>500000</v>
      </c>
      <c r="I834" s="29">
        <v>500000</v>
      </c>
    </row>
    <row r="835" spans="1:9" ht="23.25" customHeight="1" x14ac:dyDescent="0.2">
      <c r="A835" s="30" t="s">
        <v>310</v>
      </c>
      <c r="B835" s="18" t="s">
        <v>274</v>
      </c>
      <c r="C835" s="18" t="s">
        <v>311</v>
      </c>
      <c r="D835" s="18" t="s">
        <v>564</v>
      </c>
      <c r="E835" s="18" t="s">
        <v>4</v>
      </c>
      <c r="F835" s="19" t="e">
        <f>F836</f>
        <v>#REF!</v>
      </c>
      <c r="G835" s="20">
        <f>G836</f>
        <v>28731434</v>
      </c>
      <c r="H835" s="20">
        <f t="shared" ref="H835:I835" si="367">H836</f>
        <v>28731434</v>
      </c>
      <c r="I835" s="20">
        <f t="shared" si="367"/>
        <v>28731434</v>
      </c>
    </row>
    <row r="836" spans="1:9" ht="51" x14ac:dyDescent="0.2">
      <c r="A836" s="30" t="s">
        <v>277</v>
      </c>
      <c r="B836" s="18" t="s">
        <v>274</v>
      </c>
      <c r="C836" s="18" t="s">
        <v>311</v>
      </c>
      <c r="D836" s="18" t="s">
        <v>744</v>
      </c>
      <c r="E836" s="18" t="s">
        <v>4</v>
      </c>
      <c r="F836" s="19" t="e">
        <f>F837+F851+F855+F863</f>
        <v>#REF!</v>
      </c>
      <c r="G836" s="20">
        <f>G837+G851+G855+G863+G859</f>
        <v>28731434</v>
      </c>
      <c r="H836" s="20">
        <f t="shared" ref="H836:I836" si="368">H837+H851+H855+H863+H859</f>
        <v>28731434</v>
      </c>
      <c r="I836" s="20">
        <f t="shared" si="368"/>
        <v>28731434</v>
      </c>
    </row>
    <row r="837" spans="1:9" ht="25.5" x14ac:dyDescent="0.2">
      <c r="A837" s="30" t="s">
        <v>717</v>
      </c>
      <c r="B837" s="18" t="s">
        <v>274</v>
      </c>
      <c r="C837" s="18" t="s">
        <v>311</v>
      </c>
      <c r="D837" s="18" t="s">
        <v>713</v>
      </c>
      <c r="E837" s="18" t="s">
        <v>4</v>
      </c>
      <c r="F837" s="19" t="e">
        <f>#REF!</f>
        <v>#REF!</v>
      </c>
      <c r="G837" s="20">
        <f>G838+G845+G848</f>
        <v>27131434</v>
      </c>
      <c r="H837" s="20">
        <f t="shared" ref="H837:I837" si="369">H838+H845+H848</f>
        <v>27131434</v>
      </c>
      <c r="I837" s="20">
        <f t="shared" si="369"/>
        <v>27131434</v>
      </c>
    </row>
    <row r="838" spans="1:9" ht="25.5" x14ac:dyDescent="0.2">
      <c r="A838" s="30" t="s">
        <v>282</v>
      </c>
      <c r="B838" s="18" t="s">
        <v>274</v>
      </c>
      <c r="C838" s="18" t="s">
        <v>311</v>
      </c>
      <c r="D838" s="18" t="s">
        <v>714</v>
      </c>
      <c r="E838" s="18" t="s">
        <v>4</v>
      </c>
      <c r="F838" s="19">
        <f>F839+F841+F843</f>
        <v>23218320</v>
      </c>
      <c r="G838" s="20">
        <f>G839+G841+G843</f>
        <v>26931434</v>
      </c>
      <c r="H838" s="20">
        <f t="shared" ref="H838:I838" si="370">H839+H841+H843</f>
        <v>26931434</v>
      </c>
      <c r="I838" s="20">
        <f t="shared" si="370"/>
        <v>26931434</v>
      </c>
    </row>
    <row r="839" spans="1:9" ht="63.75" x14ac:dyDescent="0.2">
      <c r="A839" s="30" t="s">
        <v>12</v>
      </c>
      <c r="B839" s="18" t="s">
        <v>274</v>
      </c>
      <c r="C839" s="18" t="s">
        <v>311</v>
      </c>
      <c r="D839" s="18" t="s">
        <v>714</v>
      </c>
      <c r="E839" s="18" t="s">
        <v>13</v>
      </c>
      <c r="F839" s="19">
        <f>F840</f>
        <v>19564680</v>
      </c>
      <c r="G839" s="20">
        <f>G840</f>
        <v>22871860</v>
      </c>
      <c r="H839" s="20">
        <f t="shared" ref="H839:I839" si="371">H840</f>
        <v>22871860</v>
      </c>
      <c r="I839" s="20">
        <f t="shared" si="371"/>
        <v>22871860</v>
      </c>
    </row>
    <row r="840" spans="1:9" ht="25.5" x14ac:dyDescent="0.2">
      <c r="A840" s="30" t="s">
        <v>178</v>
      </c>
      <c r="B840" s="18" t="s">
        <v>274</v>
      </c>
      <c r="C840" s="18" t="s">
        <v>311</v>
      </c>
      <c r="D840" s="18" t="s">
        <v>714</v>
      </c>
      <c r="E840" s="18" t="s">
        <v>179</v>
      </c>
      <c r="F840" s="19">
        <v>19564680</v>
      </c>
      <c r="G840" s="20">
        <v>22871860</v>
      </c>
      <c r="H840" s="20">
        <v>22871860</v>
      </c>
      <c r="I840" s="20">
        <v>22871860</v>
      </c>
    </row>
    <row r="841" spans="1:9" ht="38.25" x14ac:dyDescent="0.2">
      <c r="A841" s="30" t="s">
        <v>16</v>
      </c>
      <c r="B841" s="18" t="s">
        <v>274</v>
      </c>
      <c r="C841" s="18" t="s">
        <v>311</v>
      </c>
      <c r="D841" s="18" t="s">
        <v>714</v>
      </c>
      <c r="E841" s="18" t="s">
        <v>17</v>
      </c>
      <c r="F841" s="19">
        <f>F842</f>
        <v>3538640</v>
      </c>
      <c r="G841" s="20">
        <f>G842</f>
        <v>3994574</v>
      </c>
      <c r="H841" s="20">
        <f t="shared" ref="H841:I841" si="372">H842</f>
        <v>3994574</v>
      </c>
      <c r="I841" s="20">
        <f t="shared" si="372"/>
        <v>3994574</v>
      </c>
    </row>
    <row r="842" spans="1:9" ht="38.25" x14ac:dyDescent="0.2">
      <c r="A842" s="30" t="s">
        <v>18</v>
      </c>
      <c r="B842" s="18" t="s">
        <v>274</v>
      </c>
      <c r="C842" s="18" t="s">
        <v>311</v>
      </c>
      <c r="D842" s="18" t="s">
        <v>714</v>
      </c>
      <c r="E842" s="18" t="s">
        <v>19</v>
      </c>
      <c r="F842" s="19">
        <v>3538640</v>
      </c>
      <c r="G842" s="20">
        <v>3994574</v>
      </c>
      <c r="H842" s="20">
        <v>3994574</v>
      </c>
      <c r="I842" s="20">
        <v>3994574</v>
      </c>
    </row>
    <row r="843" spans="1:9" x14ac:dyDescent="0.2">
      <c r="A843" s="30" t="s">
        <v>20</v>
      </c>
      <c r="B843" s="18" t="s">
        <v>274</v>
      </c>
      <c r="C843" s="18" t="s">
        <v>311</v>
      </c>
      <c r="D843" s="18" t="s">
        <v>714</v>
      </c>
      <c r="E843" s="18" t="s">
        <v>21</v>
      </c>
      <c r="F843" s="19">
        <f>F844</f>
        <v>115000</v>
      </c>
      <c r="G843" s="20">
        <f>G844</f>
        <v>65000</v>
      </c>
      <c r="H843" s="20">
        <f t="shared" ref="H843:I843" si="373">H844</f>
        <v>65000</v>
      </c>
      <c r="I843" s="20">
        <f t="shared" si="373"/>
        <v>65000</v>
      </c>
    </row>
    <row r="844" spans="1:9" ht="25.5" customHeight="1" x14ac:dyDescent="0.2">
      <c r="A844" s="30" t="s">
        <v>22</v>
      </c>
      <c r="B844" s="18" t="s">
        <v>274</v>
      </c>
      <c r="C844" s="18" t="s">
        <v>311</v>
      </c>
      <c r="D844" s="18" t="s">
        <v>714</v>
      </c>
      <c r="E844" s="18" t="s">
        <v>23</v>
      </c>
      <c r="F844" s="19">
        <v>115000</v>
      </c>
      <c r="G844" s="20">
        <v>65000</v>
      </c>
      <c r="H844" s="20">
        <v>65000</v>
      </c>
      <c r="I844" s="20">
        <v>65000</v>
      </c>
    </row>
    <row r="845" spans="1:9" ht="21" hidden="1" customHeight="1" x14ac:dyDescent="0.2">
      <c r="A845" s="30" t="s">
        <v>283</v>
      </c>
      <c r="B845" s="18" t="s">
        <v>274</v>
      </c>
      <c r="C845" s="18" t="s">
        <v>311</v>
      </c>
      <c r="D845" s="21" t="s">
        <v>715</v>
      </c>
      <c r="E845" s="18" t="s">
        <v>4</v>
      </c>
      <c r="F845" s="19">
        <f t="shared" ref="F845:I846" si="374">F846</f>
        <v>50000</v>
      </c>
      <c r="G845" s="20">
        <f t="shared" si="374"/>
        <v>0</v>
      </c>
      <c r="H845" s="20">
        <f t="shared" si="374"/>
        <v>0</v>
      </c>
      <c r="I845" s="20">
        <f t="shared" si="374"/>
        <v>0</v>
      </c>
    </row>
    <row r="846" spans="1:9" ht="29.25" hidden="1" customHeight="1" x14ac:dyDescent="0.2">
      <c r="A846" s="30" t="s">
        <v>16</v>
      </c>
      <c r="B846" s="18" t="s">
        <v>274</v>
      </c>
      <c r="C846" s="18" t="s">
        <v>311</v>
      </c>
      <c r="D846" s="21" t="s">
        <v>715</v>
      </c>
      <c r="E846" s="18" t="s">
        <v>17</v>
      </c>
      <c r="F846" s="19">
        <f t="shared" si="374"/>
        <v>50000</v>
      </c>
      <c r="G846" s="20">
        <f t="shared" si="374"/>
        <v>0</v>
      </c>
      <c r="H846" s="20">
        <f t="shared" si="374"/>
        <v>0</v>
      </c>
      <c r="I846" s="20">
        <f t="shared" si="374"/>
        <v>0</v>
      </c>
    </row>
    <row r="847" spans="1:9" ht="43.5" hidden="1" customHeight="1" x14ac:dyDescent="0.2">
      <c r="A847" s="30" t="s">
        <v>18</v>
      </c>
      <c r="B847" s="18" t="s">
        <v>274</v>
      </c>
      <c r="C847" s="18" t="s">
        <v>311</v>
      </c>
      <c r="D847" s="21" t="s">
        <v>715</v>
      </c>
      <c r="E847" s="18" t="s">
        <v>19</v>
      </c>
      <c r="F847" s="38">
        <v>50000</v>
      </c>
      <c r="G847" s="39"/>
      <c r="H847" s="39"/>
      <c r="I847" s="39"/>
    </row>
    <row r="848" spans="1:9" ht="33" customHeight="1" x14ac:dyDescent="0.2">
      <c r="A848" s="30" t="s">
        <v>498</v>
      </c>
      <c r="B848" s="18" t="s">
        <v>274</v>
      </c>
      <c r="C848" s="18" t="s">
        <v>311</v>
      </c>
      <c r="D848" s="21" t="s">
        <v>716</v>
      </c>
      <c r="E848" s="43" t="s">
        <v>4</v>
      </c>
      <c r="F848" s="44">
        <v>27000</v>
      </c>
      <c r="G848" s="45">
        <f>G849</f>
        <v>200000</v>
      </c>
      <c r="H848" s="45">
        <f t="shared" ref="H848:I849" si="375">H849</f>
        <v>200000</v>
      </c>
      <c r="I848" s="45">
        <f t="shared" si="375"/>
        <v>200000</v>
      </c>
    </row>
    <row r="849" spans="1:9" ht="34.5" customHeight="1" x14ac:dyDescent="0.2">
      <c r="A849" s="30" t="s">
        <v>441</v>
      </c>
      <c r="B849" s="18" t="s">
        <v>274</v>
      </c>
      <c r="C849" s="18" t="s">
        <v>311</v>
      </c>
      <c r="D849" s="21" t="s">
        <v>716</v>
      </c>
      <c r="E849" s="43">
        <v>200</v>
      </c>
      <c r="F849" s="44">
        <v>27000</v>
      </c>
      <c r="G849" s="45">
        <f>G850</f>
        <v>200000</v>
      </c>
      <c r="H849" s="45">
        <f t="shared" si="375"/>
        <v>200000</v>
      </c>
      <c r="I849" s="45">
        <f t="shared" si="375"/>
        <v>200000</v>
      </c>
    </row>
    <row r="850" spans="1:9" ht="43.5" customHeight="1" x14ac:dyDescent="0.2">
      <c r="A850" s="30" t="s">
        <v>442</v>
      </c>
      <c r="B850" s="18" t="s">
        <v>274</v>
      </c>
      <c r="C850" s="18" t="s">
        <v>311</v>
      </c>
      <c r="D850" s="21" t="s">
        <v>716</v>
      </c>
      <c r="E850" s="43">
        <v>240</v>
      </c>
      <c r="F850" s="44">
        <v>27000</v>
      </c>
      <c r="G850" s="45">
        <v>200000</v>
      </c>
      <c r="H850" s="45">
        <v>200000</v>
      </c>
      <c r="I850" s="45">
        <v>200000</v>
      </c>
    </row>
    <row r="851" spans="1:9" ht="43.15" customHeight="1" x14ac:dyDescent="0.2">
      <c r="A851" s="30" t="s">
        <v>693</v>
      </c>
      <c r="B851" s="18" t="s">
        <v>274</v>
      </c>
      <c r="C851" s="18" t="s">
        <v>311</v>
      </c>
      <c r="D851" s="21" t="s">
        <v>689</v>
      </c>
      <c r="E851" s="18" t="s">
        <v>4</v>
      </c>
      <c r="F851" s="41" t="e">
        <f>#REF!</f>
        <v>#REF!</v>
      </c>
      <c r="G851" s="42">
        <f>G852</f>
        <v>500000</v>
      </c>
      <c r="H851" s="42">
        <f t="shared" ref="H851:I851" si="376">H852</f>
        <v>500000</v>
      </c>
      <c r="I851" s="42">
        <f t="shared" si="376"/>
        <v>500000</v>
      </c>
    </row>
    <row r="852" spans="1:9" ht="30" customHeight="1" x14ac:dyDescent="0.2">
      <c r="A852" s="30" t="s">
        <v>294</v>
      </c>
      <c r="B852" s="18" t="s">
        <v>274</v>
      </c>
      <c r="C852" s="18" t="s">
        <v>311</v>
      </c>
      <c r="D852" s="21" t="s">
        <v>690</v>
      </c>
      <c r="E852" s="18" t="s">
        <v>4</v>
      </c>
      <c r="F852" s="19">
        <f t="shared" ref="F852:I853" si="377">F853</f>
        <v>150000</v>
      </c>
      <c r="G852" s="20">
        <f t="shared" si="377"/>
        <v>500000</v>
      </c>
      <c r="H852" s="20">
        <f t="shared" si="377"/>
        <v>500000</v>
      </c>
      <c r="I852" s="20">
        <f t="shared" si="377"/>
        <v>500000</v>
      </c>
    </row>
    <row r="853" spans="1:9" ht="42.6" customHeight="1" x14ac:dyDescent="0.2">
      <c r="A853" s="30" t="s">
        <v>16</v>
      </c>
      <c r="B853" s="18" t="s">
        <v>274</v>
      </c>
      <c r="C853" s="18" t="s">
        <v>311</v>
      </c>
      <c r="D853" s="21" t="s">
        <v>690</v>
      </c>
      <c r="E853" s="18" t="s">
        <v>17</v>
      </c>
      <c r="F853" s="19">
        <f t="shared" si="377"/>
        <v>150000</v>
      </c>
      <c r="G853" s="20">
        <f t="shared" si="377"/>
        <v>500000</v>
      </c>
      <c r="H853" s="20">
        <f t="shared" si="377"/>
        <v>500000</v>
      </c>
      <c r="I853" s="20">
        <f t="shared" si="377"/>
        <v>500000</v>
      </c>
    </row>
    <row r="854" spans="1:9" ht="29.45" customHeight="1" x14ac:dyDescent="0.2">
      <c r="A854" s="30" t="s">
        <v>18</v>
      </c>
      <c r="B854" s="18" t="s">
        <v>274</v>
      </c>
      <c r="C854" s="18" t="s">
        <v>311</v>
      </c>
      <c r="D854" s="21" t="s">
        <v>690</v>
      </c>
      <c r="E854" s="18" t="s">
        <v>19</v>
      </c>
      <c r="F854" s="19">
        <v>150000</v>
      </c>
      <c r="G854" s="20">
        <v>500000</v>
      </c>
      <c r="H854" s="20">
        <v>500000</v>
      </c>
      <c r="I854" s="20">
        <v>500000</v>
      </c>
    </row>
    <row r="855" spans="1:9" ht="45.6" customHeight="1" x14ac:dyDescent="0.2">
      <c r="A855" s="30" t="s">
        <v>694</v>
      </c>
      <c r="B855" s="18" t="s">
        <v>274</v>
      </c>
      <c r="C855" s="18" t="s">
        <v>311</v>
      </c>
      <c r="D855" s="21" t="s">
        <v>692</v>
      </c>
      <c r="E855" s="18" t="s">
        <v>4</v>
      </c>
      <c r="F855" s="19" t="e">
        <f>#REF!</f>
        <v>#REF!</v>
      </c>
      <c r="G855" s="20">
        <f>G856</f>
        <v>1000000</v>
      </c>
      <c r="H855" s="20">
        <f t="shared" ref="H855:I855" si="378">H856</f>
        <v>1000000</v>
      </c>
      <c r="I855" s="20">
        <f t="shared" si="378"/>
        <v>1000000</v>
      </c>
    </row>
    <row r="856" spans="1:9" ht="29.45" customHeight="1" x14ac:dyDescent="0.2">
      <c r="A856" s="30" t="s">
        <v>295</v>
      </c>
      <c r="B856" s="18" t="s">
        <v>274</v>
      </c>
      <c r="C856" s="18" t="s">
        <v>311</v>
      </c>
      <c r="D856" s="21" t="s">
        <v>695</v>
      </c>
      <c r="E856" s="18" t="s">
        <v>4</v>
      </c>
      <c r="F856" s="19">
        <f t="shared" ref="F856:I857" si="379">F857</f>
        <v>300000</v>
      </c>
      <c r="G856" s="20">
        <f t="shared" si="379"/>
        <v>1000000</v>
      </c>
      <c r="H856" s="20">
        <f t="shared" si="379"/>
        <v>1000000</v>
      </c>
      <c r="I856" s="20">
        <f t="shared" si="379"/>
        <v>1000000</v>
      </c>
    </row>
    <row r="857" spans="1:9" ht="29.45" customHeight="1" x14ac:dyDescent="0.2">
      <c r="A857" s="30" t="s">
        <v>16</v>
      </c>
      <c r="B857" s="18" t="s">
        <v>274</v>
      </c>
      <c r="C857" s="18" t="s">
        <v>311</v>
      </c>
      <c r="D857" s="21" t="s">
        <v>695</v>
      </c>
      <c r="E857" s="18" t="s">
        <v>17</v>
      </c>
      <c r="F857" s="19">
        <f t="shared" si="379"/>
        <v>300000</v>
      </c>
      <c r="G857" s="20">
        <f t="shared" si="379"/>
        <v>1000000</v>
      </c>
      <c r="H857" s="20">
        <f t="shared" si="379"/>
        <v>1000000</v>
      </c>
      <c r="I857" s="20">
        <f t="shared" si="379"/>
        <v>1000000</v>
      </c>
    </row>
    <row r="858" spans="1:9" ht="27.75" customHeight="1" x14ac:dyDescent="0.2">
      <c r="A858" s="30" t="s">
        <v>18</v>
      </c>
      <c r="B858" s="18" t="s">
        <v>274</v>
      </c>
      <c r="C858" s="18" t="s">
        <v>311</v>
      </c>
      <c r="D858" s="21" t="s">
        <v>695</v>
      </c>
      <c r="E858" s="18" t="s">
        <v>19</v>
      </c>
      <c r="F858" s="19">
        <v>300000</v>
      </c>
      <c r="G858" s="20">
        <v>1000000</v>
      </c>
      <c r="H858" s="20">
        <v>1000000</v>
      </c>
      <c r="I858" s="20">
        <v>1000000</v>
      </c>
    </row>
    <row r="859" spans="1:9" ht="27.75" customHeight="1" x14ac:dyDescent="0.2">
      <c r="A859" s="30" t="s">
        <v>852</v>
      </c>
      <c r="B859" s="18" t="s">
        <v>274</v>
      </c>
      <c r="C859" s="18" t="s">
        <v>311</v>
      </c>
      <c r="D859" s="18" t="s">
        <v>700</v>
      </c>
      <c r="E859" s="18" t="s">
        <v>4</v>
      </c>
      <c r="F859" s="19">
        <f t="shared" ref="F859:I861" si="380">F860</f>
        <v>0</v>
      </c>
      <c r="G859" s="29">
        <f t="shared" si="380"/>
        <v>100000</v>
      </c>
      <c r="H859" s="29">
        <f t="shared" si="380"/>
        <v>100000</v>
      </c>
      <c r="I859" s="29">
        <f t="shared" si="380"/>
        <v>100000</v>
      </c>
    </row>
    <row r="860" spans="1:9" ht="27.75" customHeight="1" x14ac:dyDescent="0.2">
      <c r="A860" s="30" t="s">
        <v>853</v>
      </c>
      <c r="B860" s="18" t="s">
        <v>274</v>
      </c>
      <c r="C860" s="18" t="s">
        <v>311</v>
      </c>
      <c r="D860" s="18" t="s">
        <v>702</v>
      </c>
      <c r="E860" s="18" t="s">
        <v>4</v>
      </c>
      <c r="F860" s="19">
        <f t="shared" si="380"/>
        <v>0</v>
      </c>
      <c r="G860" s="29">
        <f t="shared" si="380"/>
        <v>100000</v>
      </c>
      <c r="H860" s="29">
        <f t="shared" si="380"/>
        <v>100000</v>
      </c>
      <c r="I860" s="29">
        <f t="shared" si="380"/>
        <v>100000</v>
      </c>
    </row>
    <row r="861" spans="1:9" ht="27.75" customHeight="1" x14ac:dyDescent="0.2">
      <c r="A861" s="30" t="s">
        <v>16</v>
      </c>
      <c r="B861" s="18" t="s">
        <v>274</v>
      </c>
      <c r="C861" s="18" t="s">
        <v>311</v>
      </c>
      <c r="D861" s="18" t="s">
        <v>702</v>
      </c>
      <c r="E861" s="18" t="s">
        <v>17</v>
      </c>
      <c r="F861" s="19">
        <f t="shared" si="380"/>
        <v>0</v>
      </c>
      <c r="G861" s="29">
        <f t="shared" si="380"/>
        <v>100000</v>
      </c>
      <c r="H861" s="29">
        <f t="shared" si="380"/>
        <v>100000</v>
      </c>
      <c r="I861" s="29">
        <f t="shared" si="380"/>
        <v>100000</v>
      </c>
    </row>
    <row r="862" spans="1:9" ht="27" customHeight="1" x14ac:dyDescent="0.2">
      <c r="A862" s="30" t="s">
        <v>18</v>
      </c>
      <c r="B862" s="18" t="s">
        <v>274</v>
      </c>
      <c r="C862" s="18" t="s">
        <v>311</v>
      </c>
      <c r="D862" s="18" t="s">
        <v>702</v>
      </c>
      <c r="E862" s="18" t="s">
        <v>19</v>
      </c>
      <c r="F862" s="19"/>
      <c r="G862" s="29">
        <v>100000</v>
      </c>
      <c r="H862" s="29">
        <v>100000</v>
      </c>
      <c r="I862" s="29">
        <v>100000</v>
      </c>
    </row>
    <row r="863" spans="1:9" ht="20.25" hidden="1" customHeight="1" x14ac:dyDescent="0.2">
      <c r="A863" s="30" t="s">
        <v>296</v>
      </c>
      <c r="B863" s="18" t="s">
        <v>274</v>
      </c>
      <c r="C863" s="18" t="s">
        <v>311</v>
      </c>
      <c r="D863" s="18" t="s">
        <v>884</v>
      </c>
      <c r="E863" s="18" t="s">
        <v>4</v>
      </c>
      <c r="F863" s="19">
        <f t="shared" ref="F863:I866" si="381">F864</f>
        <v>0</v>
      </c>
      <c r="G863" s="20">
        <f t="shared" si="381"/>
        <v>0</v>
      </c>
      <c r="H863" s="20">
        <f t="shared" si="381"/>
        <v>0</v>
      </c>
      <c r="I863" s="20">
        <f t="shared" si="381"/>
        <v>0</v>
      </c>
    </row>
    <row r="864" spans="1:9" ht="18.75" hidden="1" customHeight="1" x14ac:dyDescent="0.2">
      <c r="A864" s="30" t="s">
        <v>297</v>
      </c>
      <c r="B864" s="18" t="s">
        <v>274</v>
      </c>
      <c r="C864" s="18" t="s">
        <v>311</v>
      </c>
      <c r="D864" s="18" t="s">
        <v>885</v>
      </c>
      <c r="E864" s="18" t="s">
        <v>4</v>
      </c>
      <c r="F864" s="19">
        <f t="shared" si="381"/>
        <v>0</v>
      </c>
      <c r="G864" s="20">
        <f t="shared" si="381"/>
        <v>0</v>
      </c>
      <c r="H864" s="20">
        <f t="shared" si="381"/>
        <v>0</v>
      </c>
      <c r="I864" s="20">
        <f t="shared" si="381"/>
        <v>0</v>
      </c>
    </row>
    <row r="865" spans="1:9" ht="22.5" hidden="1" customHeight="1" x14ac:dyDescent="0.2">
      <c r="A865" s="30" t="s">
        <v>298</v>
      </c>
      <c r="B865" s="18" t="s">
        <v>274</v>
      </c>
      <c r="C865" s="18" t="s">
        <v>311</v>
      </c>
      <c r="D865" s="18" t="s">
        <v>299</v>
      </c>
      <c r="E865" s="18" t="s">
        <v>4</v>
      </c>
      <c r="F865" s="19">
        <f t="shared" si="381"/>
        <v>0</v>
      </c>
      <c r="G865" s="20">
        <f t="shared" si="381"/>
        <v>0</v>
      </c>
      <c r="H865" s="20">
        <f t="shared" si="381"/>
        <v>0</v>
      </c>
      <c r="I865" s="20">
        <f t="shared" si="381"/>
        <v>0</v>
      </c>
    </row>
    <row r="866" spans="1:9" ht="24" hidden="1" customHeight="1" x14ac:dyDescent="0.2">
      <c r="A866" s="30" t="s">
        <v>12</v>
      </c>
      <c r="B866" s="18" t="s">
        <v>274</v>
      </c>
      <c r="C866" s="18" t="s">
        <v>311</v>
      </c>
      <c r="D866" s="18" t="s">
        <v>299</v>
      </c>
      <c r="E866" s="18" t="s">
        <v>13</v>
      </c>
      <c r="F866" s="19">
        <f t="shared" si="381"/>
        <v>0</v>
      </c>
      <c r="G866" s="20">
        <f t="shared" si="381"/>
        <v>0</v>
      </c>
      <c r="H866" s="20">
        <f t="shared" si="381"/>
        <v>0</v>
      </c>
      <c r="I866" s="20">
        <f t="shared" si="381"/>
        <v>0</v>
      </c>
    </row>
    <row r="867" spans="1:9" ht="22.5" hidden="1" customHeight="1" x14ac:dyDescent="0.2">
      <c r="A867" s="30" t="s">
        <v>178</v>
      </c>
      <c r="B867" s="18" t="s">
        <v>274</v>
      </c>
      <c r="C867" s="18" t="s">
        <v>311</v>
      </c>
      <c r="D867" s="18" t="s">
        <v>299</v>
      </c>
      <c r="E867" s="18" t="s">
        <v>179</v>
      </c>
      <c r="F867" s="19"/>
      <c r="G867" s="20"/>
      <c r="H867" s="20"/>
      <c r="I867" s="20"/>
    </row>
    <row r="868" spans="1:9" ht="23.25" customHeight="1" x14ac:dyDescent="0.2">
      <c r="A868" s="30" t="s">
        <v>188</v>
      </c>
      <c r="B868" s="18" t="s">
        <v>274</v>
      </c>
      <c r="C868" s="18" t="s">
        <v>189</v>
      </c>
      <c r="D868" s="18" t="s">
        <v>564</v>
      </c>
      <c r="E868" s="18" t="s">
        <v>4</v>
      </c>
      <c r="F868" s="19" t="e">
        <f>F869+F884+F890+F902+F911</f>
        <v>#REF!</v>
      </c>
      <c r="G868" s="20">
        <f>G869+G884+G890+G902+G911</f>
        <v>6035000</v>
      </c>
      <c r="H868" s="20">
        <f t="shared" ref="H868:I868" si="382">H869+H884+H890+H902+H911</f>
        <v>6035000</v>
      </c>
      <c r="I868" s="20">
        <f t="shared" si="382"/>
        <v>6035000</v>
      </c>
    </row>
    <row r="869" spans="1:9" ht="48" customHeight="1" x14ac:dyDescent="0.2">
      <c r="A869" s="30" t="s">
        <v>277</v>
      </c>
      <c r="B869" s="18" t="s">
        <v>274</v>
      </c>
      <c r="C869" s="18" t="s">
        <v>189</v>
      </c>
      <c r="D869" s="18" t="s">
        <v>744</v>
      </c>
      <c r="E869" s="18" t="s">
        <v>4</v>
      </c>
      <c r="F869" s="19" t="e">
        <f>F870+F880</f>
        <v>#REF!</v>
      </c>
      <c r="G869" s="20">
        <f>G870+G880</f>
        <v>750000</v>
      </c>
      <c r="H869" s="20">
        <f t="shared" ref="H869:I869" si="383">H870+H880</f>
        <v>750000</v>
      </c>
      <c r="I869" s="20">
        <f t="shared" si="383"/>
        <v>750000</v>
      </c>
    </row>
    <row r="870" spans="1:9" ht="1.1499999999999999" hidden="1" customHeight="1" x14ac:dyDescent="0.2">
      <c r="A870" s="30"/>
      <c r="B870" s="18"/>
      <c r="C870" s="18"/>
      <c r="D870" s="18"/>
      <c r="E870" s="18" t="s">
        <v>4</v>
      </c>
      <c r="F870" s="19">
        <f>F871</f>
        <v>0</v>
      </c>
      <c r="G870" s="20">
        <f>G871</f>
        <v>0</v>
      </c>
      <c r="H870" s="20">
        <f t="shared" ref="H870:I870" si="384">H871</f>
        <v>0</v>
      </c>
      <c r="I870" s="20">
        <f t="shared" si="384"/>
        <v>0</v>
      </c>
    </row>
    <row r="871" spans="1:9" hidden="1" x14ac:dyDescent="0.2">
      <c r="A871" s="30"/>
      <c r="B871" s="18"/>
      <c r="C871" s="18"/>
      <c r="D871" s="18"/>
      <c r="E871" s="18" t="s">
        <v>4</v>
      </c>
      <c r="F871" s="19">
        <f>F872+F877</f>
        <v>0</v>
      </c>
      <c r="G871" s="20">
        <f>G872+G877</f>
        <v>0</v>
      </c>
      <c r="H871" s="20">
        <f t="shared" ref="H871:I871" si="385">H872+H877</f>
        <v>0</v>
      </c>
      <c r="I871" s="20">
        <f t="shared" si="385"/>
        <v>0</v>
      </c>
    </row>
    <row r="872" spans="1:9" hidden="1" x14ac:dyDescent="0.2">
      <c r="A872" s="30"/>
      <c r="B872" s="18"/>
      <c r="C872" s="21"/>
      <c r="D872" s="18"/>
      <c r="E872" s="18" t="s">
        <v>4</v>
      </c>
      <c r="F872" s="19">
        <f>F873+F875</f>
        <v>0</v>
      </c>
      <c r="G872" s="20">
        <f>G873+G875</f>
        <v>0</v>
      </c>
      <c r="H872" s="20">
        <f t="shared" ref="H872:I872" si="386">H873+H875</f>
        <v>0</v>
      </c>
      <c r="I872" s="20">
        <f t="shared" si="386"/>
        <v>0</v>
      </c>
    </row>
    <row r="873" spans="1:9" hidden="1" x14ac:dyDescent="0.2">
      <c r="A873" s="30"/>
      <c r="B873" s="18"/>
      <c r="C873" s="21"/>
      <c r="D873" s="18"/>
      <c r="E873" s="18" t="s">
        <v>17</v>
      </c>
      <c r="F873" s="19">
        <f>F874</f>
        <v>0</v>
      </c>
      <c r="G873" s="20">
        <f>G874</f>
        <v>0</v>
      </c>
      <c r="H873" s="20">
        <f t="shared" ref="H873:I873" si="387">H874</f>
        <v>0</v>
      </c>
      <c r="I873" s="20">
        <f t="shared" si="387"/>
        <v>0</v>
      </c>
    </row>
    <row r="874" spans="1:9" hidden="1" x14ac:dyDescent="0.2">
      <c r="A874" s="30"/>
      <c r="B874" s="18"/>
      <c r="C874" s="21"/>
      <c r="D874" s="18"/>
      <c r="E874" s="18" t="s">
        <v>19</v>
      </c>
      <c r="F874" s="19"/>
      <c r="G874" s="20"/>
      <c r="H874" s="20"/>
      <c r="I874" s="20"/>
    </row>
    <row r="875" spans="1:9" hidden="1" x14ac:dyDescent="0.2">
      <c r="A875" s="30"/>
      <c r="B875" s="18"/>
      <c r="C875" s="21"/>
      <c r="D875" s="18"/>
      <c r="E875" s="18" t="s">
        <v>66</v>
      </c>
      <c r="F875" s="19">
        <f>F876</f>
        <v>0</v>
      </c>
      <c r="G875" s="20">
        <f>G876</f>
        <v>0</v>
      </c>
      <c r="H875" s="20">
        <f t="shared" ref="H875:I875" si="388">H876</f>
        <v>0</v>
      </c>
      <c r="I875" s="20">
        <f t="shared" si="388"/>
        <v>0</v>
      </c>
    </row>
    <row r="876" spans="1:9" hidden="1" x14ac:dyDescent="0.2">
      <c r="A876" s="30"/>
      <c r="B876" s="18"/>
      <c r="C876" s="21"/>
      <c r="D876" s="18"/>
      <c r="E876" s="18" t="s">
        <v>315</v>
      </c>
      <c r="F876" s="19"/>
      <c r="G876" s="20"/>
      <c r="H876" s="20"/>
      <c r="I876" s="20"/>
    </row>
    <row r="877" spans="1:9" ht="25.15" hidden="1" customHeight="1" x14ac:dyDescent="0.2">
      <c r="A877" s="79"/>
      <c r="B877" s="18"/>
      <c r="C877" s="21"/>
      <c r="D877" s="18"/>
      <c r="E877" s="18" t="s">
        <v>4</v>
      </c>
      <c r="F877" s="19">
        <f t="shared" ref="F877:I878" si="389">F878</f>
        <v>0</v>
      </c>
      <c r="G877" s="20">
        <f t="shared" si="389"/>
        <v>0</v>
      </c>
      <c r="H877" s="20">
        <f t="shared" si="389"/>
        <v>0</v>
      </c>
      <c r="I877" s="20">
        <f t="shared" si="389"/>
        <v>0</v>
      </c>
    </row>
    <row r="878" spans="1:9" ht="36.6" hidden="1" customHeight="1" x14ac:dyDescent="0.2">
      <c r="A878" s="30"/>
      <c r="B878" s="18"/>
      <c r="C878" s="21"/>
      <c r="D878" s="18"/>
      <c r="E878" s="18" t="s">
        <v>17</v>
      </c>
      <c r="F878" s="19">
        <f t="shared" si="389"/>
        <v>0</v>
      </c>
      <c r="G878" s="20">
        <f t="shared" si="389"/>
        <v>0</v>
      </c>
      <c r="H878" s="20">
        <f t="shared" si="389"/>
        <v>0</v>
      </c>
      <c r="I878" s="20">
        <f t="shared" si="389"/>
        <v>0</v>
      </c>
    </row>
    <row r="879" spans="1:9" hidden="1" x14ac:dyDescent="0.2">
      <c r="A879" s="30"/>
      <c r="B879" s="18"/>
      <c r="C879" s="21"/>
      <c r="D879" s="18"/>
      <c r="E879" s="18" t="s">
        <v>19</v>
      </c>
      <c r="F879" s="19"/>
      <c r="G879" s="20"/>
      <c r="H879" s="20"/>
      <c r="I879" s="20"/>
    </row>
    <row r="880" spans="1:9" ht="31.15" customHeight="1" x14ac:dyDescent="0.2">
      <c r="A880" s="30" t="s">
        <v>718</v>
      </c>
      <c r="B880" s="18" t="s">
        <v>274</v>
      </c>
      <c r="C880" s="18" t="s">
        <v>189</v>
      </c>
      <c r="D880" s="18" t="s">
        <v>719</v>
      </c>
      <c r="E880" s="18" t="s">
        <v>4</v>
      </c>
      <c r="F880" s="19" t="e">
        <f>#REF!</f>
        <v>#REF!</v>
      </c>
      <c r="G880" s="20">
        <f>G881</f>
        <v>750000</v>
      </c>
      <c r="H880" s="20">
        <f t="shared" ref="H880:I880" si="390">H881</f>
        <v>750000</v>
      </c>
      <c r="I880" s="20">
        <f t="shared" si="390"/>
        <v>750000</v>
      </c>
    </row>
    <row r="881" spans="1:9" ht="25.5" x14ac:dyDescent="0.2">
      <c r="A881" s="30" t="s">
        <v>316</v>
      </c>
      <c r="B881" s="18" t="s">
        <v>274</v>
      </c>
      <c r="C881" s="18" t="s">
        <v>189</v>
      </c>
      <c r="D881" s="18" t="s">
        <v>720</v>
      </c>
      <c r="E881" s="18" t="s">
        <v>4</v>
      </c>
      <c r="F881" s="19">
        <f t="shared" ref="F881:I882" si="391">F882</f>
        <v>185330</v>
      </c>
      <c r="G881" s="20">
        <f t="shared" si="391"/>
        <v>750000</v>
      </c>
      <c r="H881" s="20">
        <f t="shared" si="391"/>
        <v>750000</v>
      </c>
      <c r="I881" s="20">
        <f t="shared" si="391"/>
        <v>750000</v>
      </c>
    </row>
    <row r="882" spans="1:9" ht="38.25" x14ac:dyDescent="0.2">
      <c r="A882" s="30" t="s">
        <v>16</v>
      </c>
      <c r="B882" s="18" t="s">
        <v>274</v>
      </c>
      <c r="C882" s="18" t="s">
        <v>189</v>
      </c>
      <c r="D882" s="18" t="s">
        <v>720</v>
      </c>
      <c r="E882" s="18" t="s">
        <v>17</v>
      </c>
      <c r="F882" s="19">
        <f t="shared" si="391"/>
        <v>185330</v>
      </c>
      <c r="G882" s="20">
        <f t="shared" si="391"/>
        <v>750000</v>
      </c>
      <c r="H882" s="20">
        <f t="shared" si="391"/>
        <v>750000</v>
      </c>
      <c r="I882" s="20">
        <f t="shared" si="391"/>
        <v>750000</v>
      </c>
    </row>
    <row r="883" spans="1:9" ht="38.25" x14ac:dyDescent="0.2">
      <c r="A883" s="30" t="s">
        <v>18</v>
      </c>
      <c r="B883" s="18" t="s">
        <v>274</v>
      </c>
      <c r="C883" s="18" t="s">
        <v>189</v>
      </c>
      <c r="D883" s="18" t="s">
        <v>720</v>
      </c>
      <c r="E883" s="18" t="s">
        <v>19</v>
      </c>
      <c r="F883" s="19">
        <v>185330</v>
      </c>
      <c r="G883" s="20">
        <v>750000</v>
      </c>
      <c r="H883" s="20">
        <v>750000</v>
      </c>
      <c r="I883" s="20">
        <v>750000</v>
      </c>
    </row>
    <row r="884" spans="1:9" ht="25.5" x14ac:dyDescent="0.2">
      <c r="A884" s="30" t="s">
        <v>317</v>
      </c>
      <c r="B884" s="18" t="s">
        <v>274</v>
      </c>
      <c r="C884" s="18" t="s">
        <v>189</v>
      </c>
      <c r="D884" s="18" t="s">
        <v>721</v>
      </c>
      <c r="E884" s="18" t="s">
        <v>4</v>
      </c>
      <c r="F884" s="19">
        <f>F886</f>
        <v>1200000</v>
      </c>
      <c r="G884" s="20">
        <f>G886</f>
        <v>2500000</v>
      </c>
      <c r="H884" s="20">
        <f t="shared" ref="H884:I884" si="392">H886</f>
        <v>2500000</v>
      </c>
      <c r="I884" s="20">
        <f t="shared" si="392"/>
        <v>2500000</v>
      </c>
    </row>
    <row r="885" spans="1:9" x14ac:dyDescent="0.2">
      <c r="A885" s="30" t="s">
        <v>532</v>
      </c>
      <c r="B885" s="18" t="s">
        <v>274</v>
      </c>
      <c r="C885" s="18" t="s">
        <v>189</v>
      </c>
      <c r="D885" s="18" t="s">
        <v>722</v>
      </c>
      <c r="E885" s="18" t="s">
        <v>4</v>
      </c>
      <c r="F885" s="19"/>
      <c r="G885" s="20">
        <f>G886</f>
        <v>2500000</v>
      </c>
      <c r="H885" s="20">
        <f t="shared" ref="H885:I885" si="393">H886</f>
        <v>2500000</v>
      </c>
      <c r="I885" s="20">
        <f t="shared" si="393"/>
        <v>2500000</v>
      </c>
    </row>
    <row r="886" spans="1:9" ht="25.5" x14ac:dyDescent="0.2">
      <c r="A886" s="30" t="s">
        <v>723</v>
      </c>
      <c r="B886" s="18" t="s">
        <v>274</v>
      </c>
      <c r="C886" s="18" t="s">
        <v>189</v>
      </c>
      <c r="D886" s="18" t="s">
        <v>724</v>
      </c>
      <c r="E886" s="18" t="s">
        <v>4</v>
      </c>
      <c r="F886" s="19">
        <f t="shared" ref="F886:I888" si="394">F887</f>
        <v>1200000</v>
      </c>
      <c r="G886" s="20">
        <f t="shared" si="394"/>
        <v>2500000</v>
      </c>
      <c r="H886" s="20">
        <f t="shared" si="394"/>
        <v>2500000</v>
      </c>
      <c r="I886" s="20">
        <f t="shared" si="394"/>
        <v>2500000</v>
      </c>
    </row>
    <row r="887" spans="1:9" x14ac:dyDescent="0.2">
      <c r="A887" s="30" t="s">
        <v>318</v>
      </c>
      <c r="B887" s="18" t="s">
        <v>274</v>
      </c>
      <c r="C887" s="18" t="s">
        <v>189</v>
      </c>
      <c r="D887" s="18" t="s">
        <v>725</v>
      </c>
      <c r="E887" s="18" t="s">
        <v>4</v>
      </c>
      <c r="F887" s="19">
        <f t="shared" si="394"/>
        <v>1200000</v>
      </c>
      <c r="G887" s="20">
        <f t="shared" si="394"/>
        <v>2500000</v>
      </c>
      <c r="H887" s="20">
        <f t="shared" si="394"/>
        <v>2500000</v>
      </c>
      <c r="I887" s="20">
        <f t="shared" si="394"/>
        <v>2500000</v>
      </c>
    </row>
    <row r="888" spans="1:9" ht="70.5" customHeight="1" x14ac:dyDescent="0.2">
      <c r="A888" s="30" t="s">
        <v>12</v>
      </c>
      <c r="B888" s="18" t="s">
        <v>274</v>
      </c>
      <c r="C888" s="18" t="s">
        <v>189</v>
      </c>
      <c r="D888" s="18" t="s">
        <v>725</v>
      </c>
      <c r="E888" s="18" t="s">
        <v>13</v>
      </c>
      <c r="F888" s="19">
        <f t="shared" si="394"/>
        <v>1200000</v>
      </c>
      <c r="G888" s="20">
        <f t="shared" si="394"/>
        <v>2500000</v>
      </c>
      <c r="H888" s="20">
        <f t="shared" si="394"/>
        <v>2500000</v>
      </c>
      <c r="I888" s="20">
        <f t="shared" si="394"/>
        <v>2500000</v>
      </c>
    </row>
    <row r="889" spans="1:9" ht="25.5" x14ac:dyDescent="0.2">
      <c r="A889" s="30" t="s">
        <v>178</v>
      </c>
      <c r="B889" s="18" t="s">
        <v>274</v>
      </c>
      <c r="C889" s="18" t="s">
        <v>189</v>
      </c>
      <c r="D889" s="18" t="s">
        <v>725</v>
      </c>
      <c r="E889" s="18" t="s">
        <v>179</v>
      </c>
      <c r="F889" s="19">
        <v>1200000</v>
      </c>
      <c r="G889" s="20">
        <v>2500000</v>
      </c>
      <c r="H889" s="20">
        <v>2500000</v>
      </c>
      <c r="I889" s="20">
        <v>2500000</v>
      </c>
    </row>
    <row r="890" spans="1:9" ht="38.25" x14ac:dyDescent="0.2">
      <c r="A890" s="30" t="s">
        <v>190</v>
      </c>
      <c r="B890" s="18" t="s">
        <v>274</v>
      </c>
      <c r="C890" s="18" t="s">
        <v>189</v>
      </c>
      <c r="D890" s="18" t="s">
        <v>886</v>
      </c>
      <c r="E890" s="18" t="s">
        <v>4</v>
      </c>
      <c r="F890" s="19">
        <f>F892</f>
        <v>704600</v>
      </c>
      <c r="G890" s="20">
        <f>G892</f>
        <v>2050000</v>
      </c>
      <c r="H890" s="20">
        <f t="shared" ref="H890:I890" si="395">H892</f>
        <v>2050000</v>
      </c>
      <c r="I890" s="20">
        <f t="shared" si="395"/>
        <v>2050000</v>
      </c>
    </row>
    <row r="891" spans="1:9" x14ac:dyDescent="0.2">
      <c r="A891" s="30" t="s">
        <v>532</v>
      </c>
      <c r="B891" s="18" t="s">
        <v>274</v>
      </c>
      <c r="C891" s="18" t="s">
        <v>189</v>
      </c>
      <c r="D891" s="18" t="s">
        <v>726</v>
      </c>
      <c r="E891" s="18" t="s">
        <v>4</v>
      </c>
      <c r="F891" s="19"/>
      <c r="G891" s="20">
        <f>G892</f>
        <v>2050000</v>
      </c>
      <c r="H891" s="20">
        <f t="shared" ref="H891:I891" si="396">H892</f>
        <v>2050000</v>
      </c>
      <c r="I891" s="20">
        <f t="shared" si="396"/>
        <v>2050000</v>
      </c>
    </row>
    <row r="892" spans="1:9" ht="38.25" x14ac:dyDescent="0.2">
      <c r="A892" s="30" t="s">
        <v>727</v>
      </c>
      <c r="B892" s="18" t="s">
        <v>274</v>
      </c>
      <c r="C892" s="18" t="s">
        <v>189</v>
      </c>
      <c r="D892" s="18" t="s">
        <v>728</v>
      </c>
      <c r="E892" s="18" t="s">
        <v>4</v>
      </c>
      <c r="F892" s="19">
        <f>F893+F896+F899</f>
        <v>704600</v>
      </c>
      <c r="G892" s="20">
        <f>G893+G896+G899</f>
        <v>2050000</v>
      </c>
      <c r="H892" s="20">
        <f t="shared" ref="H892:I892" si="397">H893+H896+H899</f>
        <v>2050000</v>
      </c>
      <c r="I892" s="20">
        <f t="shared" si="397"/>
        <v>2050000</v>
      </c>
    </row>
    <row r="893" spans="1:9" ht="25.5" x14ac:dyDescent="0.2">
      <c r="A893" s="30" t="s">
        <v>191</v>
      </c>
      <c r="B893" s="18" t="s">
        <v>274</v>
      </c>
      <c r="C893" s="18" t="s">
        <v>189</v>
      </c>
      <c r="D893" s="18" t="s">
        <v>729</v>
      </c>
      <c r="E893" s="18" t="s">
        <v>4</v>
      </c>
      <c r="F893" s="19">
        <f t="shared" ref="F893:I894" si="398">F894</f>
        <v>284600</v>
      </c>
      <c r="G893" s="20">
        <f t="shared" si="398"/>
        <v>500000</v>
      </c>
      <c r="H893" s="20">
        <f t="shared" si="398"/>
        <v>500000</v>
      </c>
      <c r="I893" s="20">
        <f t="shared" si="398"/>
        <v>500000</v>
      </c>
    </row>
    <row r="894" spans="1:9" ht="38.25" x14ac:dyDescent="0.2">
      <c r="A894" s="30" t="s">
        <v>16</v>
      </c>
      <c r="B894" s="18" t="s">
        <v>274</v>
      </c>
      <c r="C894" s="18" t="s">
        <v>189</v>
      </c>
      <c r="D894" s="18" t="s">
        <v>729</v>
      </c>
      <c r="E894" s="18" t="s">
        <v>17</v>
      </c>
      <c r="F894" s="19">
        <f t="shared" si="398"/>
        <v>284600</v>
      </c>
      <c r="G894" s="20">
        <f t="shared" si="398"/>
        <v>500000</v>
      </c>
      <c r="H894" s="20">
        <f t="shared" si="398"/>
        <v>500000</v>
      </c>
      <c r="I894" s="20">
        <f t="shared" si="398"/>
        <v>500000</v>
      </c>
    </row>
    <row r="895" spans="1:9" ht="38.25" x14ac:dyDescent="0.2">
      <c r="A895" s="30" t="s">
        <v>18</v>
      </c>
      <c r="B895" s="18" t="s">
        <v>274</v>
      </c>
      <c r="C895" s="18" t="s">
        <v>189</v>
      </c>
      <c r="D895" s="18" t="s">
        <v>729</v>
      </c>
      <c r="E895" s="18" t="s">
        <v>19</v>
      </c>
      <c r="F895" s="19">
        <v>284600</v>
      </c>
      <c r="G895" s="20">
        <v>500000</v>
      </c>
      <c r="H895" s="20">
        <v>500000</v>
      </c>
      <c r="I895" s="20">
        <v>500000</v>
      </c>
    </row>
    <row r="896" spans="1:9" ht="25.5" x14ac:dyDescent="0.2">
      <c r="A896" s="30" t="s">
        <v>321</v>
      </c>
      <c r="B896" s="18" t="s">
        <v>274</v>
      </c>
      <c r="C896" s="18" t="s">
        <v>189</v>
      </c>
      <c r="D896" s="18" t="s">
        <v>730</v>
      </c>
      <c r="E896" s="18" t="s">
        <v>4</v>
      </c>
      <c r="F896" s="19">
        <f t="shared" ref="F896:I897" si="399">F897</f>
        <v>400000</v>
      </c>
      <c r="G896" s="20">
        <f t="shared" si="399"/>
        <v>1500000</v>
      </c>
      <c r="H896" s="20">
        <f t="shared" si="399"/>
        <v>1500000</v>
      </c>
      <c r="I896" s="20">
        <f t="shared" si="399"/>
        <v>1500000</v>
      </c>
    </row>
    <row r="897" spans="1:9" ht="38.25" x14ac:dyDescent="0.2">
      <c r="A897" s="30" t="s">
        <v>16</v>
      </c>
      <c r="B897" s="18" t="s">
        <v>274</v>
      </c>
      <c r="C897" s="18" t="s">
        <v>189</v>
      </c>
      <c r="D897" s="18" t="s">
        <v>730</v>
      </c>
      <c r="E897" s="18" t="s">
        <v>17</v>
      </c>
      <c r="F897" s="19">
        <f t="shared" si="399"/>
        <v>400000</v>
      </c>
      <c r="G897" s="20">
        <f t="shared" si="399"/>
        <v>1500000</v>
      </c>
      <c r="H897" s="20">
        <f t="shared" si="399"/>
        <v>1500000</v>
      </c>
      <c r="I897" s="20">
        <f t="shared" si="399"/>
        <v>1500000</v>
      </c>
    </row>
    <row r="898" spans="1:9" ht="40.5" customHeight="1" x14ac:dyDescent="0.2">
      <c r="A898" s="30" t="s">
        <v>18</v>
      </c>
      <c r="B898" s="18" t="s">
        <v>274</v>
      </c>
      <c r="C898" s="18" t="s">
        <v>189</v>
      </c>
      <c r="D898" s="18" t="s">
        <v>730</v>
      </c>
      <c r="E898" s="18" t="s">
        <v>19</v>
      </c>
      <c r="F898" s="19">
        <v>400000</v>
      </c>
      <c r="G898" s="20">
        <v>1500000</v>
      </c>
      <c r="H898" s="20">
        <v>1500000</v>
      </c>
      <c r="I898" s="20">
        <v>1500000</v>
      </c>
    </row>
    <row r="899" spans="1:9" ht="29.25" customHeight="1" x14ac:dyDescent="0.2">
      <c r="A899" s="30" t="s">
        <v>309</v>
      </c>
      <c r="B899" s="18" t="s">
        <v>274</v>
      </c>
      <c r="C899" s="18" t="s">
        <v>189</v>
      </c>
      <c r="D899" s="18" t="s">
        <v>731</v>
      </c>
      <c r="E899" s="18" t="s">
        <v>4</v>
      </c>
      <c r="F899" s="19">
        <f t="shared" ref="F899:I900" si="400">F900</f>
        <v>20000</v>
      </c>
      <c r="G899" s="20">
        <f t="shared" si="400"/>
        <v>50000</v>
      </c>
      <c r="H899" s="20">
        <f t="shared" si="400"/>
        <v>50000</v>
      </c>
      <c r="I899" s="20">
        <f t="shared" si="400"/>
        <v>50000</v>
      </c>
    </row>
    <row r="900" spans="1:9" ht="40.5" customHeight="1" x14ac:dyDescent="0.2">
      <c r="A900" s="30" t="s">
        <v>16</v>
      </c>
      <c r="B900" s="18" t="s">
        <v>274</v>
      </c>
      <c r="C900" s="18" t="s">
        <v>189</v>
      </c>
      <c r="D900" s="18" t="s">
        <v>731</v>
      </c>
      <c r="E900" s="18" t="s">
        <v>17</v>
      </c>
      <c r="F900" s="19">
        <f t="shared" si="400"/>
        <v>20000</v>
      </c>
      <c r="G900" s="20">
        <f t="shared" si="400"/>
        <v>50000</v>
      </c>
      <c r="H900" s="20">
        <f t="shared" si="400"/>
        <v>50000</v>
      </c>
      <c r="I900" s="20">
        <f t="shared" si="400"/>
        <v>50000</v>
      </c>
    </row>
    <row r="901" spans="1:9" ht="42" customHeight="1" x14ac:dyDescent="0.2">
      <c r="A901" s="30" t="s">
        <v>18</v>
      </c>
      <c r="B901" s="18" t="s">
        <v>274</v>
      </c>
      <c r="C901" s="18" t="s">
        <v>189</v>
      </c>
      <c r="D901" s="18" t="s">
        <v>731</v>
      </c>
      <c r="E901" s="18" t="s">
        <v>19</v>
      </c>
      <c r="F901" s="19">
        <v>20000</v>
      </c>
      <c r="G901" s="20">
        <v>50000</v>
      </c>
      <c r="H901" s="20">
        <v>50000</v>
      </c>
      <c r="I901" s="20">
        <v>50000</v>
      </c>
    </row>
    <row r="902" spans="1:9" ht="33.6" customHeight="1" x14ac:dyDescent="0.2">
      <c r="A902" s="30" t="s">
        <v>322</v>
      </c>
      <c r="B902" s="18" t="s">
        <v>274</v>
      </c>
      <c r="C902" s="18" t="s">
        <v>189</v>
      </c>
      <c r="D902" s="18" t="s">
        <v>732</v>
      </c>
      <c r="E902" s="18" t="s">
        <v>4</v>
      </c>
      <c r="F902" s="19">
        <f>F904</f>
        <v>100000</v>
      </c>
      <c r="G902" s="20">
        <f>G904</f>
        <v>500000</v>
      </c>
      <c r="H902" s="20">
        <f t="shared" ref="H902:I902" si="401">H904</f>
        <v>500000</v>
      </c>
      <c r="I902" s="20">
        <f t="shared" si="401"/>
        <v>500000</v>
      </c>
    </row>
    <row r="903" spans="1:9" ht="25.15" customHeight="1" x14ac:dyDescent="0.2">
      <c r="A903" s="30" t="s">
        <v>532</v>
      </c>
      <c r="B903" s="18" t="s">
        <v>274</v>
      </c>
      <c r="C903" s="18" t="s">
        <v>189</v>
      </c>
      <c r="D903" s="18" t="s">
        <v>733</v>
      </c>
      <c r="E903" s="18" t="s">
        <v>4</v>
      </c>
      <c r="F903" s="19"/>
      <c r="G903" s="20">
        <f>G904</f>
        <v>500000</v>
      </c>
      <c r="H903" s="20">
        <f t="shared" ref="H903:I903" si="402">H904</f>
        <v>500000</v>
      </c>
      <c r="I903" s="20">
        <f t="shared" si="402"/>
        <v>500000</v>
      </c>
    </row>
    <row r="904" spans="1:9" ht="31.5" customHeight="1" x14ac:dyDescent="0.2">
      <c r="A904" s="30" t="s">
        <v>738</v>
      </c>
      <c r="B904" s="18" t="s">
        <v>274</v>
      </c>
      <c r="C904" s="18" t="s">
        <v>189</v>
      </c>
      <c r="D904" s="18" t="s">
        <v>734</v>
      </c>
      <c r="E904" s="18" t="s">
        <v>4</v>
      </c>
      <c r="F904" s="19">
        <f>F905+F908</f>
        <v>100000</v>
      </c>
      <c r="G904" s="20">
        <f>G905+G908</f>
        <v>500000</v>
      </c>
      <c r="H904" s="20">
        <f t="shared" ref="H904:I904" si="403">H905+H908</f>
        <v>500000</v>
      </c>
      <c r="I904" s="20">
        <f t="shared" si="403"/>
        <v>500000</v>
      </c>
    </row>
    <row r="905" spans="1:9" ht="31.5" customHeight="1" x14ac:dyDescent="0.2">
      <c r="A905" s="30" t="s">
        <v>323</v>
      </c>
      <c r="B905" s="18" t="s">
        <v>274</v>
      </c>
      <c r="C905" s="18" t="s">
        <v>189</v>
      </c>
      <c r="D905" s="18" t="s">
        <v>735</v>
      </c>
      <c r="E905" s="18" t="s">
        <v>4</v>
      </c>
      <c r="F905" s="19">
        <f t="shared" ref="F905:I906" si="404">F906</f>
        <v>50000</v>
      </c>
      <c r="G905" s="20">
        <f t="shared" si="404"/>
        <v>400000</v>
      </c>
      <c r="H905" s="20">
        <f t="shared" si="404"/>
        <v>400000</v>
      </c>
      <c r="I905" s="20">
        <f t="shared" si="404"/>
        <v>400000</v>
      </c>
    </row>
    <row r="906" spans="1:9" ht="43.5" customHeight="1" x14ac:dyDescent="0.2">
      <c r="A906" s="30" t="s">
        <v>16</v>
      </c>
      <c r="B906" s="18" t="s">
        <v>274</v>
      </c>
      <c r="C906" s="18" t="s">
        <v>189</v>
      </c>
      <c r="D906" s="18" t="s">
        <v>735</v>
      </c>
      <c r="E906" s="18" t="s">
        <v>17</v>
      </c>
      <c r="F906" s="19">
        <f t="shared" si="404"/>
        <v>50000</v>
      </c>
      <c r="G906" s="20">
        <f t="shared" si="404"/>
        <v>400000</v>
      </c>
      <c r="H906" s="20">
        <f t="shared" si="404"/>
        <v>400000</v>
      </c>
      <c r="I906" s="20">
        <f t="shared" si="404"/>
        <v>400000</v>
      </c>
    </row>
    <row r="907" spans="1:9" ht="38.25" x14ac:dyDescent="0.2">
      <c r="A907" s="30" t="s">
        <v>18</v>
      </c>
      <c r="B907" s="18" t="s">
        <v>274</v>
      </c>
      <c r="C907" s="18" t="s">
        <v>189</v>
      </c>
      <c r="D907" s="18" t="s">
        <v>735</v>
      </c>
      <c r="E907" s="18" t="s">
        <v>19</v>
      </c>
      <c r="F907" s="19">
        <v>50000</v>
      </c>
      <c r="G907" s="20">
        <v>400000</v>
      </c>
      <c r="H907" s="20">
        <v>400000</v>
      </c>
      <c r="I907" s="20">
        <v>400000</v>
      </c>
    </row>
    <row r="908" spans="1:9" ht="43.5" customHeight="1" x14ac:dyDescent="0.2">
      <c r="A908" s="30" t="s">
        <v>945</v>
      </c>
      <c r="B908" s="18" t="s">
        <v>274</v>
      </c>
      <c r="C908" s="18" t="s">
        <v>189</v>
      </c>
      <c r="D908" s="18" t="s">
        <v>736</v>
      </c>
      <c r="E908" s="18" t="s">
        <v>4</v>
      </c>
      <c r="F908" s="19">
        <f t="shared" ref="F908:I909" si="405">F909</f>
        <v>50000</v>
      </c>
      <c r="G908" s="20">
        <f t="shared" si="405"/>
        <v>100000</v>
      </c>
      <c r="H908" s="20">
        <f t="shared" si="405"/>
        <v>100000</v>
      </c>
      <c r="I908" s="20">
        <f t="shared" si="405"/>
        <v>100000</v>
      </c>
    </row>
    <row r="909" spans="1:9" ht="38.25" x14ac:dyDescent="0.2">
      <c r="A909" s="30" t="s">
        <v>16</v>
      </c>
      <c r="B909" s="18" t="s">
        <v>274</v>
      </c>
      <c r="C909" s="18" t="s">
        <v>189</v>
      </c>
      <c r="D909" s="18" t="s">
        <v>736</v>
      </c>
      <c r="E909" s="18" t="s">
        <v>17</v>
      </c>
      <c r="F909" s="19">
        <f t="shared" si="405"/>
        <v>50000</v>
      </c>
      <c r="G909" s="20">
        <f t="shared" si="405"/>
        <v>100000</v>
      </c>
      <c r="H909" s="20">
        <f t="shared" si="405"/>
        <v>100000</v>
      </c>
      <c r="I909" s="20">
        <f t="shared" si="405"/>
        <v>100000</v>
      </c>
    </row>
    <row r="910" spans="1:9" ht="38.25" x14ac:dyDescent="0.2">
      <c r="A910" s="30" t="s">
        <v>18</v>
      </c>
      <c r="B910" s="18" t="s">
        <v>274</v>
      </c>
      <c r="C910" s="18" t="s">
        <v>189</v>
      </c>
      <c r="D910" s="18" t="s">
        <v>736</v>
      </c>
      <c r="E910" s="18" t="s">
        <v>19</v>
      </c>
      <c r="F910" s="19">
        <v>50000</v>
      </c>
      <c r="G910" s="20">
        <v>100000</v>
      </c>
      <c r="H910" s="20">
        <v>100000</v>
      </c>
      <c r="I910" s="20">
        <v>100000</v>
      </c>
    </row>
    <row r="911" spans="1:9" ht="47.25" customHeight="1" x14ac:dyDescent="0.2">
      <c r="A911" s="30" t="s">
        <v>324</v>
      </c>
      <c r="B911" s="18" t="s">
        <v>274</v>
      </c>
      <c r="C911" s="18" t="s">
        <v>189</v>
      </c>
      <c r="D911" s="18" t="s">
        <v>742</v>
      </c>
      <c r="E911" s="18" t="s">
        <v>4</v>
      </c>
      <c r="F911" s="19">
        <f>F913</f>
        <v>130000</v>
      </c>
      <c r="G911" s="20">
        <f>G913</f>
        <v>235000</v>
      </c>
      <c r="H911" s="20">
        <f t="shared" ref="H911:I911" si="406">H913</f>
        <v>235000</v>
      </c>
      <c r="I911" s="20">
        <f t="shared" si="406"/>
        <v>235000</v>
      </c>
    </row>
    <row r="912" spans="1:9" ht="18.75" customHeight="1" x14ac:dyDescent="0.2">
      <c r="A912" s="30" t="s">
        <v>532</v>
      </c>
      <c r="B912" s="18" t="s">
        <v>274</v>
      </c>
      <c r="C912" s="18" t="s">
        <v>189</v>
      </c>
      <c r="D912" s="18" t="s">
        <v>739</v>
      </c>
      <c r="E912" s="18" t="s">
        <v>4</v>
      </c>
      <c r="F912" s="19"/>
      <c r="G912" s="20">
        <f>G913</f>
        <v>235000</v>
      </c>
      <c r="H912" s="20">
        <f t="shared" ref="H912:I912" si="407">H913</f>
        <v>235000</v>
      </c>
      <c r="I912" s="20">
        <f t="shared" si="407"/>
        <v>235000</v>
      </c>
    </row>
    <row r="913" spans="1:9" ht="38.25" x14ac:dyDescent="0.2">
      <c r="A913" s="30" t="s">
        <v>737</v>
      </c>
      <c r="B913" s="18" t="s">
        <v>274</v>
      </c>
      <c r="C913" s="18" t="s">
        <v>189</v>
      </c>
      <c r="D913" s="18" t="s">
        <v>740</v>
      </c>
      <c r="E913" s="18" t="s">
        <v>4</v>
      </c>
      <c r="F913" s="19">
        <f>F914+F917</f>
        <v>130000</v>
      </c>
      <c r="G913" s="20">
        <f>G914+G917</f>
        <v>235000</v>
      </c>
      <c r="H913" s="20">
        <f t="shared" ref="H913:I913" si="408">H914+H917</f>
        <v>235000</v>
      </c>
      <c r="I913" s="20">
        <f t="shared" si="408"/>
        <v>235000</v>
      </c>
    </row>
    <row r="914" spans="1:9" ht="25.5" x14ac:dyDescent="0.2">
      <c r="A914" s="30" t="s">
        <v>319</v>
      </c>
      <c r="B914" s="18" t="s">
        <v>274</v>
      </c>
      <c r="C914" s="18" t="s">
        <v>189</v>
      </c>
      <c r="D914" s="18" t="s">
        <v>741</v>
      </c>
      <c r="E914" s="18" t="s">
        <v>4</v>
      </c>
      <c r="F914" s="19">
        <f t="shared" ref="F914:I915" si="409">F915</f>
        <v>20000</v>
      </c>
      <c r="G914" s="20">
        <f t="shared" si="409"/>
        <v>35000</v>
      </c>
      <c r="H914" s="20">
        <f t="shared" si="409"/>
        <v>35000</v>
      </c>
      <c r="I914" s="20">
        <f t="shared" si="409"/>
        <v>35000</v>
      </c>
    </row>
    <row r="915" spans="1:9" ht="38.25" x14ac:dyDescent="0.2">
      <c r="A915" s="30" t="s">
        <v>16</v>
      </c>
      <c r="B915" s="18" t="s">
        <v>274</v>
      </c>
      <c r="C915" s="18" t="s">
        <v>189</v>
      </c>
      <c r="D915" s="18" t="s">
        <v>741</v>
      </c>
      <c r="E915" s="18" t="s">
        <v>17</v>
      </c>
      <c r="F915" s="19">
        <f t="shared" si="409"/>
        <v>20000</v>
      </c>
      <c r="G915" s="20">
        <f t="shared" si="409"/>
        <v>35000</v>
      </c>
      <c r="H915" s="20">
        <f t="shared" si="409"/>
        <v>35000</v>
      </c>
      <c r="I915" s="20">
        <f t="shared" si="409"/>
        <v>35000</v>
      </c>
    </row>
    <row r="916" spans="1:9" ht="38.25" x14ac:dyDescent="0.2">
      <c r="A916" s="30" t="s">
        <v>18</v>
      </c>
      <c r="B916" s="18" t="s">
        <v>274</v>
      </c>
      <c r="C916" s="18" t="s">
        <v>189</v>
      </c>
      <c r="D916" s="18" t="s">
        <v>741</v>
      </c>
      <c r="E916" s="18" t="s">
        <v>19</v>
      </c>
      <c r="F916" s="19">
        <v>20000</v>
      </c>
      <c r="G916" s="20">
        <v>35000</v>
      </c>
      <c r="H916" s="20">
        <v>35000</v>
      </c>
      <c r="I916" s="20">
        <v>35000</v>
      </c>
    </row>
    <row r="917" spans="1:9" ht="25.5" x14ac:dyDescent="0.2">
      <c r="A917" s="30" t="s">
        <v>320</v>
      </c>
      <c r="B917" s="18" t="s">
        <v>274</v>
      </c>
      <c r="C917" s="18" t="s">
        <v>189</v>
      </c>
      <c r="D917" s="18" t="s">
        <v>743</v>
      </c>
      <c r="E917" s="18" t="s">
        <v>4</v>
      </c>
      <c r="F917" s="19">
        <f t="shared" ref="F917:I918" si="410">F918</f>
        <v>110000</v>
      </c>
      <c r="G917" s="20">
        <f t="shared" si="410"/>
        <v>200000</v>
      </c>
      <c r="H917" s="20">
        <f t="shared" si="410"/>
        <v>200000</v>
      </c>
      <c r="I917" s="20">
        <f t="shared" si="410"/>
        <v>200000</v>
      </c>
    </row>
    <row r="918" spans="1:9" ht="38.25" x14ac:dyDescent="0.2">
      <c r="A918" s="30" t="s">
        <v>16</v>
      </c>
      <c r="B918" s="18" t="s">
        <v>274</v>
      </c>
      <c r="C918" s="18" t="s">
        <v>189</v>
      </c>
      <c r="D918" s="18" t="s">
        <v>743</v>
      </c>
      <c r="E918" s="18" t="s">
        <v>17</v>
      </c>
      <c r="F918" s="19">
        <f t="shared" si="410"/>
        <v>110000</v>
      </c>
      <c r="G918" s="20">
        <f t="shared" si="410"/>
        <v>200000</v>
      </c>
      <c r="H918" s="20">
        <f t="shared" si="410"/>
        <v>200000</v>
      </c>
      <c r="I918" s="20">
        <f t="shared" si="410"/>
        <v>200000</v>
      </c>
    </row>
    <row r="919" spans="1:9" ht="42" customHeight="1" x14ac:dyDescent="0.2">
      <c r="A919" s="30" t="s">
        <v>18</v>
      </c>
      <c r="B919" s="18" t="s">
        <v>274</v>
      </c>
      <c r="C919" s="18" t="s">
        <v>189</v>
      </c>
      <c r="D919" s="18" t="s">
        <v>743</v>
      </c>
      <c r="E919" s="18" t="s">
        <v>19</v>
      </c>
      <c r="F919" s="19">
        <v>110000</v>
      </c>
      <c r="G919" s="20">
        <v>200000</v>
      </c>
      <c r="H919" s="20">
        <v>200000</v>
      </c>
      <c r="I919" s="20">
        <v>200000</v>
      </c>
    </row>
    <row r="920" spans="1:9" x14ac:dyDescent="0.2">
      <c r="A920" s="30" t="s">
        <v>325</v>
      </c>
      <c r="B920" s="18" t="s">
        <v>274</v>
      </c>
      <c r="C920" s="18" t="s">
        <v>326</v>
      </c>
      <c r="D920" s="18" t="s">
        <v>564</v>
      </c>
      <c r="E920" s="18" t="s">
        <v>4</v>
      </c>
      <c r="F920" s="19" t="e">
        <f>F921+F967</f>
        <v>#REF!</v>
      </c>
      <c r="G920" s="20">
        <f>G921+G967</f>
        <v>50009488</v>
      </c>
      <c r="H920" s="20">
        <f>H921+H967</f>
        <v>50078424</v>
      </c>
      <c r="I920" s="20">
        <f>I921+I967</f>
        <v>50161858</v>
      </c>
    </row>
    <row r="921" spans="1:9" ht="51" x14ac:dyDescent="0.2">
      <c r="A921" s="30" t="s">
        <v>277</v>
      </c>
      <c r="B921" s="18" t="s">
        <v>274</v>
      </c>
      <c r="C921" s="18" t="s">
        <v>326</v>
      </c>
      <c r="D921" s="18" t="s">
        <v>744</v>
      </c>
      <c r="E921" s="18" t="s">
        <v>4</v>
      </c>
      <c r="F921" s="19" t="e">
        <f>F923+F932+F956</f>
        <v>#REF!</v>
      </c>
      <c r="G921" s="20">
        <f>G923+G932+G956</f>
        <v>41187711</v>
      </c>
      <c r="H921" s="20">
        <f t="shared" ref="H921:I921" si="411">H923+H932+H956</f>
        <v>41256647</v>
      </c>
      <c r="I921" s="20">
        <f t="shared" si="411"/>
        <v>41340081</v>
      </c>
    </row>
    <row r="922" spans="1:9" x14ac:dyDescent="0.2">
      <c r="A922" s="30" t="s">
        <v>532</v>
      </c>
      <c r="B922" s="18" t="s">
        <v>274</v>
      </c>
      <c r="C922" s="21" t="s">
        <v>326</v>
      </c>
      <c r="D922" s="18" t="s">
        <v>681</v>
      </c>
      <c r="E922" s="18" t="s">
        <v>4</v>
      </c>
      <c r="F922" s="19"/>
      <c r="G922" s="20">
        <f>G923</f>
        <v>8572739</v>
      </c>
      <c r="H922" s="20">
        <f t="shared" ref="H922:I922" si="412">H923</f>
        <v>8572739</v>
      </c>
      <c r="I922" s="20">
        <f t="shared" si="412"/>
        <v>8572739</v>
      </c>
    </row>
    <row r="923" spans="1:9" ht="38.25" x14ac:dyDescent="0.2">
      <c r="A923" s="30" t="s">
        <v>693</v>
      </c>
      <c r="B923" s="18" t="s">
        <v>274</v>
      </c>
      <c r="C923" s="21" t="s">
        <v>326</v>
      </c>
      <c r="D923" s="18" t="s">
        <v>689</v>
      </c>
      <c r="E923" s="18" t="s">
        <v>4</v>
      </c>
      <c r="F923" s="19" t="e">
        <f>#REF!</f>
        <v>#REF!</v>
      </c>
      <c r="G923" s="20">
        <f>G924+G929</f>
        <v>8572739</v>
      </c>
      <c r="H923" s="20">
        <f t="shared" ref="H923:I923" si="413">H924+H929</f>
        <v>8572739</v>
      </c>
      <c r="I923" s="20">
        <f t="shared" si="413"/>
        <v>8572739</v>
      </c>
    </row>
    <row r="924" spans="1:9" ht="25.5" x14ac:dyDescent="0.2">
      <c r="A924" s="30" t="s">
        <v>312</v>
      </c>
      <c r="B924" s="18" t="s">
        <v>274</v>
      </c>
      <c r="C924" s="21" t="s">
        <v>326</v>
      </c>
      <c r="D924" s="18" t="s">
        <v>745</v>
      </c>
      <c r="E924" s="18" t="s">
        <v>4</v>
      </c>
      <c r="F924" s="19">
        <f>F925+F927</f>
        <v>2100000</v>
      </c>
      <c r="G924" s="20">
        <f>G925+G927</f>
        <v>1663609</v>
      </c>
      <c r="H924" s="20">
        <f t="shared" ref="H924:I924" si="414">H925+H927</f>
        <v>5611683.29</v>
      </c>
      <c r="I924" s="20">
        <f t="shared" si="414"/>
        <v>5611683.29</v>
      </c>
    </row>
    <row r="925" spans="1:9" ht="38.25" x14ac:dyDescent="0.2">
      <c r="A925" s="30" t="s">
        <v>16</v>
      </c>
      <c r="B925" s="18" t="s">
        <v>274</v>
      </c>
      <c r="C925" s="21" t="s">
        <v>326</v>
      </c>
      <c r="D925" s="18" t="s">
        <v>745</v>
      </c>
      <c r="E925" s="18" t="s">
        <v>17</v>
      </c>
      <c r="F925" s="19">
        <f>F926</f>
        <v>2100000</v>
      </c>
      <c r="G925" s="20">
        <f>G926</f>
        <v>1663609</v>
      </c>
      <c r="H925" s="20">
        <f t="shared" ref="H925:I925" si="415">H926</f>
        <v>5611683.29</v>
      </c>
      <c r="I925" s="20">
        <f t="shared" si="415"/>
        <v>5611683.29</v>
      </c>
    </row>
    <row r="926" spans="1:9" ht="39" customHeight="1" x14ac:dyDescent="0.2">
      <c r="A926" s="30" t="s">
        <v>18</v>
      </c>
      <c r="B926" s="18" t="s">
        <v>274</v>
      </c>
      <c r="C926" s="21" t="s">
        <v>326</v>
      </c>
      <c r="D926" s="18" t="s">
        <v>745</v>
      </c>
      <c r="E926" s="18" t="s">
        <v>19</v>
      </c>
      <c r="F926" s="19">
        <v>2100000</v>
      </c>
      <c r="G926" s="20">
        <f>5611683.29-3948074.29</f>
        <v>1663609</v>
      </c>
      <c r="H926" s="20">
        <v>5611683.29</v>
      </c>
      <c r="I926" s="20">
        <v>5611683.29</v>
      </c>
    </row>
    <row r="927" spans="1:9" ht="25.5" hidden="1" x14ac:dyDescent="0.2">
      <c r="A927" s="30" t="s">
        <v>65</v>
      </c>
      <c r="B927" s="18" t="s">
        <v>274</v>
      </c>
      <c r="C927" s="21" t="s">
        <v>326</v>
      </c>
      <c r="D927" s="18" t="s">
        <v>313</v>
      </c>
      <c r="E927" s="18" t="s">
        <v>66</v>
      </c>
      <c r="F927" s="19">
        <f>F928</f>
        <v>0</v>
      </c>
      <c r="G927" s="20">
        <f>G928</f>
        <v>0</v>
      </c>
      <c r="H927" s="20">
        <f t="shared" ref="H927:I927" si="416">H928</f>
        <v>0</v>
      </c>
      <c r="I927" s="20">
        <f t="shared" si="416"/>
        <v>0</v>
      </c>
    </row>
    <row r="928" spans="1:9" hidden="1" x14ac:dyDescent="0.2">
      <c r="A928" s="30" t="s">
        <v>314</v>
      </c>
      <c r="B928" s="18" t="s">
        <v>274</v>
      </c>
      <c r="C928" s="21" t="s">
        <v>326</v>
      </c>
      <c r="D928" s="18" t="s">
        <v>313</v>
      </c>
      <c r="E928" s="18" t="s">
        <v>315</v>
      </c>
      <c r="F928" s="19"/>
      <c r="G928" s="20"/>
      <c r="H928" s="20"/>
      <c r="I928" s="20"/>
    </row>
    <row r="929" spans="1:9" ht="29.25" customHeight="1" x14ac:dyDescent="0.2">
      <c r="A929" s="30" t="s">
        <v>858</v>
      </c>
      <c r="B929" s="18" t="s">
        <v>274</v>
      </c>
      <c r="C929" s="21" t="s">
        <v>326</v>
      </c>
      <c r="D929" s="18" t="s">
        <v>859</v>
      </c>
      <c r="E929" s="18" t="s">
        <v>4</v>
      </c>
      <c r="F929" s="19">
        <f t="shared" ref="F929:I930" si="417">F930</f>
        <v>4462090</v>
      </c>
      <c r="G929" s="20">
        <f t="shared" si="417"/>
        <v>6909130</v>
      </c>
      <c r="H929" s="20">
        <f t="shared" si="417"/>
        <v>2961055.71</v>
      </c>
      <c r="I929" s="20">
        <f t="shared" si="417"/>
        <v>2961055.71</v>
      </c>
    </row>
    <row r="930" spans="1:9" ht="38.25" x14ac:dyDescent="0.2">
      <c r="A930" s="30" t="s">
        <v>16</v>
      </c>
      <c r="B930" s="18" t="s">
        <v>274</v>
      </c>
      <c r="C930" s="21" t="s">
        <v>326</v>
      </c>
      <c r="D930" s="18" t="s">
        <v>859</v>
      </c>
      <c r="E930" s="18" t="s">
        <v>17</v>
      </c>
      <c r="F930" s="19">
        <f t="shared" si="417"/>
        <v>4462090</v>
      </c>
      <c r="G930" s="20">
        <f t="shared" si="417"/>
        <v>6909130</v>
      </c>
      <c r="H930" s="20">
        <f t="shared" si="417"/>
        <v>2961055.71</v>
      </c>
      <c r="I930" s="20">
        <f t="shared" si="417"/>
        <v>2961055.71</v>
      </c>
    </row>
    <row r="931" spans="1:9" ht="38.25" x14ac:dyDescent="0.2">
      <c r="A931" s="30" t="s">
        <v>18</v>
      </c>
      <c r="B931" s="18" t="s">
        <v>274</v>
      </c>
      <c r="C931" s="21" t="s">
        <v>326</v>
      </c>
      <c r="D931" s="18" t="s">
        <v>859</v>
      </c>
      <c r="E931" s="18" t="s">
        <v>19</v>
      </c>
      <c r="F931" s="19">
        <v>4462090</v>
      </c>
      <c r="G931" s="20">
        <f>2961055.71+3948074.29</f>
        <v>6909130</v>
      </c>
      <c r="H931" s="20">
        <v>2961055.71</v>
      </c>
      <c r="I931" s="20">
        <v>2961055.71</v>
      </c>
    </row>
    <row r="932" spans="1:9" ht="30.75" customHeight="1" x14ac:dyDescent="0.2">
      <c r="A932" s="30" t="s">
        <v>696</v>
      </c>
      <c r="B932" s="18" t="s">
        <v>274</v>
      </c>
      <c r="C932" s="18" t="s">
        <v>326</v>
      </c>
      <c r="D932" s="21" t="s">
        <v>697</v>
      </c>
      <c r="E932" s="18" t="s">
        <v>4</v>
      </c>
      <c r="F932" s="19" t="e">
        <f>#REF!</f>
        <v>#REF!</v>
      </c>
      <c r="G932" s="20">
        <f>G933+G940+G945+G950</f>
        <v>26743593</v>
      </c>
      <c r="H932" s="20">
        <f t="shared" ref="H932:I932" si="418">H933+H940+H945+H950</f>
        <v>26743593</v>
      </c>
      <c r="I932" s="20">
        <f t="shared" si="418"/>
        <v>26743593</v>
      </c>
    </row>
    <row r="933" spans="1:9" x14ac:dyDescent="0.2">
      <c r="A933" s="30" t="s">
        <v>327</v>
      </c>
      <c r="B933" s="18" t="s">
        <v>274</v>
      </c>
      <c r="C933" s="18" t="s">
        <v>326</v>
      </c>
      <c r="D933" s="18" t="s">
        <v>746</v>
      </c>
      <c r="E933" s="18" t="s">
        <v>4</v>
      </c>
      <c r="F933" s="19">
        <f>F934+F936+F938</f>
        <v>11383328</v>
      </c>
      <c r="G933" s="20">
        <f>G934+G936+G938</f>
        <v>12629704</v>
      </c>
      <c r="H933" s="20">
        <f t="shared" ref="H933:I933" si="419">H934+H936+H938</f>
        <v>12629704</v>
      </c>
      <c r="I933" s="20">
        <f t="shared" si="419"/>
        <v>12629704</v>
      </c>
    </row>
    <row r="934" spans="1:9" ht="66.75" customHeight="1" x14ac:dyDescent="0.2">
      <c r="A934" s="30" t="s">
        <v>12</v>
      </c>
      <c r="B934" s="18" t="s">
        <v>274</v>
      </c>
      <c r="C934" s="18" t="s">
        <v>326</v>
      </c>
      <c r="D934" s="18" t="s">
        <v>746</v>
      </c>
      <c r="E934" s="18" t="s">
        <v>13</v>
      </c>
      <c r="F934" s="19">
        <f>F935</f>
        <v>9037028</v>
      </c>
      <c r="G934" s="20">
        <f>G935</f>
        <v>9568204</v>
      </c>
      <c r="H934" s="20">
        <f t="shared" ref="H934:I934" si="420">H935</f>
        <v>9568204</v>
      </c>
      <c r="I934" s="20">
        <f t="shared" si="420"/>
        <v>9568204</v>
      </c>
    </row>
    <row r="935" spans="1:9" ht="25.5" x14ac:dyDescent="0.2">
      <c r="A935" s="30" t="s">
        <v>178</v>
      </c>
      <c r="B935" s="18" t="s">
        <v>274</v>
      </c>
      <c r="C935" s="18" t="s">
        <v>326</v>
      </c>
      <c r="D935" s="18" t="s">
        <v>746</v>
      </c>
      <c r="E935" s="18" t="s">
        <v>179</v>
      </c>
      <c r="F935" s="19">
        <v>9037028</v>
      </c>
      <c r="G935" s="20">
        <v>9568204</v>
      </c>
      <c r="H935" s="20">
        <v>9568204</v>
      </c>
      <c r="I935" s="20">
        <v>9568204</v>
      </c>
    </row>
    <row r="936" spans="1:9" ht="38.25" x14ac:dyDescent="0.2">
      <c r="A936" s="30" t="s">
        <v>16</v>
      </c>
      <c r="B936" s="18" t="s">
        <v>274</v>
      </c>
      <c r="C936" s="18" t="s">
        <v>326</v>
      </c>
      <c r="D936" s="18" t="s">
        <v>746</v>
      </c>
      <c r="E936" s="18" t="s">
        <v>17</v>
      </c>
      <c r="F936" s="19">
        <f>F937</f>
        <v>1846300</v>
      </c>
      <c r="G936" s="20">
        <f>G937</f>
        <v>2561500</v>
      </c>
      <c r="H936" s="20">
        <f t="shared" ref="H936:I936" si="421">H937</f>
        <v>2561500</v>
      </c>
      <c r="I936" s="20">
        <f t="shared" si="421"/>
        <v>2561500</v>
      </c>
    </row>
    <row r="937" spans="1:9" ht="38.25" x14ac:dyDescent="0.2">
      <c r="A937" s="30" t="s">
        <v>18</v>
      </c>
      <c r="B937" s="18" t="s">
        <v>274</v>
      </c>
      <c r="C937" s="18" t="s">
        <v>326</v>
      </c>
      <c r="D937" s="18" t="s">
        <v>746</v>
      </c>
      <c r="E937" s="18" t="s">
        <v>19</v>
      </c>
      <c r="F937" s="19">
        <v>1846300</v>
      </c>
      <c r="G937" s="20">
        <v>2561500</v>
      </c>
      <c r="H937" s="20">
        <v>2561500</v>
      </c>
      <c r="I937" s="20">
        <v>2561500</v>
      </c>
    </row>
    <row r="938" spans="1:9" x14ac:dyDescent="0.2">
      <c r="A938" s="30" t="s">
        <v>20</v>
      </c>
      <c r="B938" s="18" t="s">
        <v>274</v>
      </c>
      <c r="C938" s="18" t="s">
        <v>326</v>
      </c>
      <c r="D938" s="18" t="s">
        <v>746</v>
      </c>
      <c r="E938" s="18" t="s">
        <v>21</v>
      </c>
      <c r="F938" s="19">
        <f>F939</f>
        <v>500000</v>
      </c>
      <c r="G938" s="20">
        <f>G939</f>
        <v>500000</v>
      </c>
      <c r="H938" s="20">
        <f t="shared" ref="H938:I938" si="422">H939</f>
        <v>500000</v>
      </c>
      <c r="I938" s="20">
        <f t="shared" si="422"/>
        <v>500000</v>
      </c>
    </row>
    <row r="939" spans="1:9" ht="25.5" x14ac:dyDescent="0.2">
      <c r="A939" s="30" t="s">
        <v>22</v>
      </c>
      <c r="B939" s="18" t="s">
        <v>274</v>
      </c>
      <c r="C939" s="18" t="s">
        <v>326</v>
      </c>
      <c r="D939" s="18" t="s">
        <v>746</v>
      </c>
      <c r="E939" s="18" t="s">
        <v>23</v>
      </c>
      <c r="F939" s="19">
        <v>500000</v>
      </c>
      <c r="G939" s="20">
        <v>500000</v>
      </c>
      <c r="H939" s="20">
        <v>500000</v>
      </c>
      <c r="I939" s="20">
        <v>500000</v>
      </c>
    </row>
    <row r="940" spans="1:9" x14ac:dyDescent="0.2">
      <c r="A940" s="30" t="s">
        <v>328</v>
      </c>
      <c r="B940" s="18" t="s">
        <v>274</v>
      </c>
      <c r="C940" s="18" t="s">
        <v>326</v>
      </c>
      <c r="D940" s="18" t="s">
        <v>747</v>
      </c>
      <c r="E940" s="18" t="s">
        <v>4</v>
      </c>
      <c r="F940" s="19">
        <f>F941+F943</f>
        <v>6134802</v>
      </c>
      <c r="G940" s="20">
        <f>G941+G943</f>
        <v>6845918</v>
      </c>
      <c r="H940" s="20">
        <f t="shared" ref="H940:I940" si="423">H941+H943</f>
        <v>6845918</v>
      </c>
      <c r="I940" s="20">
        <f t="shared" si="423"/>
        <v>6845918</v>
      </c>
    </row>
    <row r="941" spans="1:9" ht="69.75" customHeight="1" x14ac:dyDescent="0.2">
      <c r="A941" s="30" t="s">
        <v>12</v>
      </c>
      <c r="B941" s="18" t="s">
        <v>274</v>
      </c>
      <c r="C941" s="18" t="s">
        <v>326</v>
      </c>
      <c r="D941" s="18" t="s">
        <v>747</v>
      </c>
      <c r="E941" s="18" t="s">
        <v>13</v>
      </c>
      <c r="F941" s="19">
        <f>F942</f>
        <v>6024802</v>
      </c>
      <c r="G941" s="20">
        <f>G942</f>
        <v>6295918</v>
      </c>
      <c r="H941" s="20">
        <f t="shared" ref="H941:I941" si="424">H942</f>
        <v>6295918</v>
      </c>
      <c r="I941" s="20">
        <f t="shared" si="424"/>
        <v>6295918</v>
      </c>
    </row>
    <row r="942" spans="1:9" ht="26.45" customHeight="1" x14ac:dyDescent="0.2">
      <c r="A942" s="30" t="s">
        <v>178</v>
      </c>
      <c r="B942" s="18" t="s">
        <v>274</v>
      </c>
      <c r="C942" s="18" t="s">
        <v>326</v>
      </c>
      <c r="D942" s="18" t="s">
        <v>747</v>
      </c>
      <c r="E942" s="18" t="s">
        <v>179</v>
      </c>
      <c r="F942" s="19">
        <v>6024802</v>
      </c>
      <c r="G942" s="20">
        <v>6295918</v>
      </c>
      <c r="H942" s="20">
        <v>6295918</v>
      </c>
      <c r="I942" s="20">
        <v>6295918</v>
      </c>
    </row>
    <row r="943" spans="1:9" ht="43.15" customHeight="1" x14ac:dyDescent="0.2">
      <c r="A943" s="30" t="s">
        <v>16</v>
      </c>
      <c r="B943" s="18" t="s">
        <v>274</v>
      </c>
      <c r="C943" s="18" t="s">
        <v>326</v>
      </c>
      <c r="D943" s="18" t="s">
        <v>747</v>
      </c>
      <c r="E943" s="18" t="s">
        <v>17</v>
      </c>
      <c r="F943" s="19">
        <f>F944</f>
        <v>110000</v>
      </c>
      <c r="G943" s="20">
        <f>G944</f>
        <v>550000</v>
      </c>
      <c r="H943" s="20">
        <f t="shared" ref="H943:I943" si="425">H944</f>
        <v>550000</v>
      </c>
      <c r="I943" s="20">
        <f t="shared" si="425"/>
        <v>550000</v>
      </c>
    </row>
    <row r="944" spans="1:9" ht="41.45" customHeight="1" x14ac:dyDescent="0.2">
      <c r="A944" s="30" t="s">
        <v>18</v>
      </c>
      <c r="B944" s="18" t="s">
        <v>274</v>
      </c>
      <c r="C944" s="18" t="s">
        <v>326</v>
      </c>
      <c r="D944" s="18" t="s">
        <v>747</v>
      </c>
      <c r="E944" s="18" t="s">
        <v>19</v>
      </c>
      <c r="F944" s="19">
        <v>110000</v>
      </c>
      <c r="G944" s="20">
        <v>550000</v>
      </c>
      <c r="H944" s="20">
        <v>550000</v>
      </c>
      <c r="I944" s="20">
        <v>550000</v>
      </c>
    </row>
    <row r="945" spans="1:9" x14ac:dyDescent="0.2">
      <c r="A945" s="30" t="s">
        <v>329</v>
      </c>
      <c r="B945" s="18" t="s">
        <v>274</v>
      </c>
      <c r="C945" s="18" t="s">
        <v>326</v>
      </c>
      <c r="D945" s="18" t="s">
        <v>748</v>
      </c>
      <c r="E945" s="18" t="s">
        <v>4</v>
      </c>
      <c r="F945" s="19">
        <f>F946+F948</f>
        <v>5006336</v>
      </c>
      <c r="G945" s="20">
        <f>G946+G948</f>
        <v>6267971</v>
      </c>
      <c r="H945" s="20">
        <f t="shared" ref="H945:I945" si="426">H946+H948</f>
        <v>6267971</v>
      </c>
      <c r="I945" s="20">
        <f t="shared" si="426"/>
        <v>6267971</v>
      </c>
    </row>
    <row r="946" spans="1:9" ht="63.75" x14ac:dyDescent="0.2">
      <c r="A946" s="30" t="s">
        <v>12</v>
      </c>
      <c r="B946" s="18" t="s">
        <v>274</v>
      </c>
      <c r="C946" s="18" t="s">
        <v>326</v>
      </c>
      <c r="D946" s="18" t="s">
        <v>748</v>
      </c>
      <c r="E946" s="18" t="s">
        <v>13</v>
      </c>
      <c r="F946" s="19">
        <f>F947</f>
        <v>4036336</v>
      </c>
      <c r="G946" s="20">
        <f>G947</f>
        <v>4217971</v>
      </c>
      <c r="H946" s="20">
        <f t="shared" ref="H946:I946" si="427">H947</f>
        <v>4217971</v>
      </c>
      <c r="I946" s="20">
        <f t="shared" si="427"/>
        <v>4217971</v>
      </c>
    </row>
    <row r="947" spans="1:9" ht="31.5" customHeight="1" x14ac:dyDescent="0.2">
      <c r="A947" s="30" t="s">
        <v>178</v>
      </c>
      <c r="B947" s="18" t="s">
        <v>274</v>
      </c>
      <c r="C947" s="18" t="s">
        <v>326</v>
      </c>
      <c r="D947" s="18" t="s">
        <v>748</v>
      </c>
      <c r="E947" s="18" t="s">
        <v>179</v>
      </c>
      <c r="F947" s="19">
        <v>4036336</v>
      </c>
      <c r="G947" s="20">
        <v>4217971</v>
      </c>
      <c r="H947" s="20">
        <v>4217971</v>
      </c>
      <c r="I947" s="20">
        <v>4217971</v>
      </c>
    </row>
    <row r="948" spans="1:9" ht="38.25" x14ac:dyDescent="0.2">
      <c r="A948" s="30" t="s">
        <v>16</v>
      </c>
      <c r="B948" s="18" t="s">
        <v>274</v>
      </c>
      <c r="C948" s="18" t="s">
        <v>326</v>
      </c>
      <c r="D948" s="18" t="s">
        <v>748</v>
      </c>
      <c r="E948" s="18" t="s">
        <v>17</v>
      </c>
      <c r="F948" s="19">
        <f>F949</f>
        <v>970000</v>
      </c>
      <c r="G948" s="20">
        <f>G949</f>
        <v>2050000</v>
      </c>
      <c r="H948" s="20">
        <f t="shared" ref="H948:I948" si="428">H949</f>
        <v>2050000</v>
      </c>
      <c r="I948" s="20">
        <f t="shared" si="428"/>
        <v>2050000</v>
      </c>
    </row>
    <row r="949" spans="1:9" ht="45.6" customHeight="1" x14ac:dyDescent="0.2">
      <c r="A949" s="30" t="s">
        <v>18</v>
      </c>
      <c r="B949" s="18" t="s">
        <v>274</v>
      </c>
      <c r="C949" s="18" t="s">
        <v>326</v>
      </c>
      <c r="D949" s="18" t="s">
        <v>748</v>
      </c>
      <c r="E949" s="18" t="s">
        <v>19</v>
      </c>
      <c r="F949" s="19">
        <v>970000</v>
      </c>
      <c r="G949" s="20">
        <v>2050000</v>
      </c>
      <c r="H949" s="20">
        <v>2050000</v>
      </c>
      <c r="I949" s="20">
        <v>2050000</v>
      </c>
    </row>
    <row r="950" spans="1:9" ht="45.6" customHeight="1" x14ac:dyDescent="0.2">
      <c r="A950" s="27" t="s">
        <v>860</v>
      </c>
      <c r="B950" s="18" t="s">
        <v>274</v>
      </c>
      <c r="C950" s="18" t="s">
        <v>326</v>
      </c>
      <c r="D950" s="26" t="s">
        <v>712</v>
      </c>
      <c r="E950" s="26" t="s">
        <v>4</v>
      </c>
      <c r="F950" s="56"/>
      <c r="G950" s="29">
        <f>G951+G953</f>
        <v>1000000</v>
      </c>
      <c r="H950" s="29">
        <f t="shared" ref="H950:I950" si="429">H951+H953</f>
        <v>1000000</v>
      </c>
      <c r="I950" s="29">
        <f t="shared" si="429"/>
        <v>1000000</v>
      </c>
    </row>
    <row r="951" spans="1:9" ht="39" customHeight="1" x14ac:dyDescent="0.2">
      <c r="A951" s="23" t="s">
        <v>441</v>
      </c>
      <c r="B951" s="18" t="s">
        <v>274</v>
      </c>
      <c r="C951" s="18" t="s">
        <v>326</v>
      </c>
      <c r="D951" s="26" t="s">
        <v>712</v>
      </c>
      <c r="E951" s="26" t="s">
        <v>17</v>
      </c>
      <c r="F951" s="56" t="s">
        <v>17</v>
      </c>
      <c r="G951" s="29">
        <f>G952</f>
        <v>340000</v>
      </c>
      <c r="H951" s="29">
        <f t="shared" ref="H951:I951" si="430">H952</f>
        <v>340000</v>
      </c>
      <c r="I951" s="29">
        <f t="shared" si="430"/>
        <v>340000</v>
      </c>
    </row>
    <row r="952" spans="1:9" ht="45.6" customHeight="1" x14ac:dyDescent="0.2">
      <c r="A952" s="23" t="s">
        <v>442</v>
      </c>
      <c r="B952" s="18" t="s">
        <v>274</v>
      </c>
      <c r="C952" s="18" t="s">
        <v>326</v>
      </c>
      <c r="D952" s="26" t="s">
        <v>712</v>
      </c>
      <c r="E952" s="26" t="s">
        <v>19</v>
      </c>
      <c r="F952" s="56" t="s">
        <v>19</v>
      </c>
      <c r="G952" s="29">
        <v>340000</v>
      </c>
      <c r="H952" s="29">
        <v>340000</v>
      </c>
      <c r="I952" s="29">
        <v>340000</v>
      </c>
    </row>
    <row r="953" spans="1:9" ht="31.5" customHeight="1" x14ac:dyDescent="0.2">
      <c r="A953" s="30" t="s">
        <v>416</v>
      </c>
      <c r="B953" s="18" t="s">
        <v>274</v>
      </c>
      <c r="C953" s="18" t="s">
        <v>326</v>
      </c>
      <c r="D953" s="26" t="s">
        <v>712</v>
      </c>
      <c r="E953" s="26" t="s">
        <v>66</v>
      </c>
      <c r="F953" s="56" t="s">
        <v>66</v>
      </c>
      <c r="G953" s="29">
        <f>G954+G955</f>
        <v>660000</v>
      </c>
      <c r="H953" s="29">
        <f t="shared" ref="H953:I953" si="431">H954+H955</f>
        <v>660000</v>
      </c>
      <c r="I953" s="29">
        <f t="shared" si="431"/>
        <v>660000</v>
      </c>
    </row>
    <row r="954" spans="1:9" ht="24" customHeight="1" x14ac:dyDescent="0.2">
      <c r="A954" s="30" t="s">
        <v>499</v>
      </c>
      <c r="B954" s="18" t="s">
        <v>274</v>
      </c>
      <c r="C954" s="18" t="s">
        <v>326</v>
      </c>
      <c r="D954" s="26" t="s">
        <v>712</v>
      </c>
      <c r="E954" s="26" t="s">
        <v>331</v>
      </c>
      <c r="F954" s="56" t="s">
        <v>331</v>
      </c>
      <c r="G954" s="29">
        <v>360000</v>
      </c>
      <c r="H954" s="29">
        <v>360000</v>
      </c>
      <c r="I954" s="29">
        <v>360000</v>
      </c>
    </row>
    <row r="955" spans="1:9" ht="19.5" customHeight="1" x14ac:dyDescent="0.2">
      <c r="A955" s="65" t="s">
        <v>500</v>
      </c>
      <c r="B955" s="18" t="s">
        <v>274</v>
      </c>
      <c r="C955" s="18" t="s">
        <v>326</v>
      </c>
      <c r="D955" s="26" t="s">
        <v>712</v>
      </c>
      <c r="E955" s="26" t="s">
        <v>315</v>
      </c>
      <c r="F955" s="56" t="s">
        <v>315</v>
      </c>
      <c r="G955" s="29">
        <v>300000</v>
      </c>
      <c r="H955" s="29">
        <v>300000</v>
      </c>
      <c r="I955" s="29">
        <v>300000</v>
      </c>
    </row>
    <row r="956" spans="1:9" ht="40.15" customHeight="1" x14ac:dyDescent="0.2">
      <c r="A956" s="30" t="s">
        <v>190</v>
      </c>
      <c r="B956" s="18" t="s">
        <v>274</v>
      </c>
      <c r="C956" s="18" t="s">
        <v>326</v>
      </c>
      <c r="D956" s="32" t="s">
        <v>886</v>
      </c>
      <c r="E956" s="66" t="s">
        <v>4</v>
      </c>
      <c r="F956" s="19">
        <f>F959</f>
        <v>4528896</v>
      </c>
      <c r="G956" s="20">
        <f>G957+G962</f>
        <v>5871379</v>
      </c>
      <c r="H956" s="20">
        <f t="shared" ref="H956:I956" si="432">H957+H962</f>
        <v>5940315</v>
      </c>
      <c r="I956" s="20">
        <f t="shared" si="432"/>
        <v>6023749</v>
      </c>
    </row>
    <row r="957" spans="1:9" ht="30" customHeight="1" x14ac:dyDescent="0.2">
      <c r="A957" s="23" t="s">
        <v>925</v>
      </c>
      <c r="B957" s="18" t="s">
        <v>274</v>
      </c>
      <c r="C957" s="43" t="s">
        <v>326</v>
      </c>
      <c r="D957" s="57" t="s">
        <v>750</v>
      </c>
      <c r="E957" s="66" t="s">
        <v>4</v>
      </c>
      <c r="F957" s="19"/>
      <c r="G957" s="20">
        <f>G958</f>
        <v>4543339</v>
      </c>
      <c r="H957" s="20">
        <f t="shared" ref="H957:I959" si="433">H958</f>
        <v>4612275</v>
      </c>
      <c r="I957" s="20">
        <f t="shared" si="433"/>
        <v>4695709</v>
      </c>
    </row>
    <row r="958" spans="1:9" ht="21" customHeight="1" x14ac:dyDescent="0.2">
      <c r="A958" s="79" t="s">
        <v>924</v>
      </c>
      <c r="B958" s="18" t="s">
        <v>274</v>
      </c>
      <c r="C958" s="43" t="s">
        <v>326</v>
      </c>
      <c r="D958" s="57" t="s">
        <v>926</v>
      </c>
      <c r="E958" s="66" t="s">
        <v>4</v>
      </c>
      <c r="F958" s="19">
        <f>F959</f>
        <v>4528896</v>
      </c>
      <c r="G958" s="20">
        <f>G959</f>
        <v>4543339</v>
      </c>
      <c r="H958" s="20">
        <f t="shared" si="433"/>
        <v>4612275</v>
      </c>
      <c r="I958" s="20">
        <f t="shared" si="433"/>
        <v>4695709</v>
      </c>
    </row>
    <row r="959" spans="1:9" ht="54.6" customHeight="1" x14ac:dyDescent="0.2">
      <c r="A959" s="86" t="s">
        <v>506</v>
      </c>
      <c r="B959" s="18" t="s">
        <v>274</v>
      </c>
      <c r="C959" s="43" t="s">
        <v>326</v>
      </c>
      <c r="D959" s="57" t="s">
        <v>927</v>
      </c>
      <c r="E959" s="66" t="s">
        <v>4</v>
      </c>
      <c r="F959" s="19">
        <f>F960+F962</f>
        <v>4528896</v>
      </c>
      <c r="G959" s="20">
        <f>G960</f>
        <v>4543339</v>
      </c>
      <c r="H959" s="20">
        <f t="shared" si="433"/>
        <v>4612275</v>
      </c>
      <c r="I959" s="20">
        <f t="shared" si="433"/>
        <v>4695709</v>
      </c>
    </row>
    <row r="960" spans="1:9" ht="42.6" customHeight="1" x14ac:dyDescent="0.2">
      <c r="A960" s="30" t="s">
        <v>12</v>
      </c>
      <c r="B960" s="18" t="s">
        <v>274</v>
      </c>
      <c r="C960" s="43" t="s">
        <v>326</v>
      </c>
      <c r="D960" s="57" t="s">
        <v>927</v>
      </c>
      <c r="E960" s="66" t="s">
        <v>13</v>
      </c>
      <c r="F960" s="19">
        <f>F961</f>
        <v>4528896</v>
      </c>
      <c r="G960" s="20">
        <f>G961</f>
        <v>4543339</v>
      </c>
      <c r="H960" s="20">
        <f t="shared" ref="H960:I960" si="434">H961</f>
        <v>4612275</v>
      </c>
      <c r="I960" s="20">
        <f t="shared" si="434"/>
        <v>4695709</v>
      </c>
    </row>
    <row r="961" spans="1:9" ht="28.15" customHeight="1" x14ac:dyDescent="0.2">
      <c r="A961" s="30" t="s">
        <v>178</v>
      </c>
      <c r="B961" s="18" t="s">
        <v>274</v>
      </c>
      <c r="C961" s="43" t="s">
        <v>326</v>
      </c>
      <c r="D961" s="57" t="s">
        <v>927</v>
      </c>
      <c r="E961" s="66" t="s">
        <v>179</v>
      </c>
      <c r="F961" s="19">
        <v>4528896</v>
      </c>
      <c r="G961" s="20">
        <v>4543339</v>
      </c>
      <c r="H961" s="20">
        <v>4612275</v>
      </c>
      <c r="I961" s="20">
        <v>4695709</v>
      </c>
    </row>
    <row r="962" spans="1:9" ht="30.75" customHeight="1" x14ac:dyDescent="0.2">
      <c r="A962" s="23" t="s">
        <v>925</v>
      </c>
      <c r="B962" s="18" t="s">
        <v>274</v>
      </c>
      <c r="C962" s="35" t="s">
        <v>326</v>
      </c>
      <c r="D962" s="57" t="s">
        <v>750</v>
      </c>
      <c r="E962" s="35" t="s">
        <v>4</v>
      </c>
      <c r="F962" s="19"/>
      <c r="G962" s="29">
        <f t="shared" ref="G962:I964" si="435">G963</f>
        <v>1328040</v>
      </c>
      <c r="H962" s="29">
        <f t="shared" si="435"/>
        <v>1328040</v>
      </c>
      <c r="I962" s="29">
        <f t="shared" si="435"/>
        <v>1328040</v>
      </c>
    </row>
    <row r="963" spans="1:9" ht="22.5" customHeight="1" x14ac:dyDescent="0.2">
      <c r="A963" s="79" t="s">
        <v>924</v>
      </c>
      <c r="B963" s="18" t="s">
        <v>274</v>
      </c>
      <c r="C963" s="35" t="s">
        <v>326</v>
      </c>
      <c r="D963" s="57" t="s">
        <v>926</v>
      </c>
      <c r="E963" s="35" t="s">
        <v>4</v>
      </c>
      <c r="F963" s="19"/>
      <c r="G963" s="29">
        <f t="shared" si="435"/>
        <v>1328040</v>
      </c>
      <c r="H963" s="29">
        <f t="shared" si="435"/>
        <v>1328040</v>
      </c>
      <c r="I963" s="29">
        <f t="shared" si="435"/>
        <v>1328040</v>
      </c>
    </row>
    <row r="964" spans="1:9" ht="129.75" customHeight="1" x14ac:dyDescent="0.2">
      <c r="A964" s="23" t="s">
        <v>900</v>
      </c>
      <c r="B964" s="18" t="s">
        <v>274</v>
      </c>
      <c r="C964" s="35" t="s">
        <v>326</v>
      </c>
      <c r="D964" s="57" t="s">
        <v>928</v>
      </c>
      <c r="E964" s="35" t="s">
        <v>4</v>
      </c>
      <c r="F964" s="19"/>
      <c r="G964" s="29">
        <f t="shared" si="435"/>
        <v>1328040</v>
      </c>
      <c r="H964" s="29">
        <f t="shared" si="435"/>
        <v>1328040</v>
      </c>
      <c r="I964" s="29">
        <f t="shared" si="435"/>
        <v>1328040</v>
      </c>
    </row>
    <row r="965" spans="1:9" ht="69.75" customHeight="1" x14ac:dyDescent="0.2">
      <c r="A965" s="23" t="s">
        <v>12</v>
      </c>
      <c r="B965" s="18" t="s">
        <v>274</v>
      </c>
      <c r="C965" s="35" t="s">
        <v>326</v>
      </c>
      <c r="D965" s="57" t="s">
        <v>928</v>
      </c>
      <c r="E965" s="57">
        <v>100</v>
      </c>
      <c r="F965" s="19"/>
      <c r="G965" s="29">
        <f t="shared" ref="G965:I965" si="436">G966</f>
        <v>1328040</v>
      </c>
      <c r="H965" s="29">
        <f t="shared" si="436"/>
        <v>1328040</v>
      </c>
      <c r="I965" s="29">
        <f t="shared" si="436"/>
        <v>1328040</v>
      </c>
    </row>
    <row r="966" spans="1:9" ht="30.75" customHeight="1" x14ac:dyDescent="0.2">
      <c r="A966" s="31" t="s">
        <v>178</v>
      </c>
      <c r="B966" s="18" t="s">
        <v>274</v>
      </c>
      <c r="C966" s="35" t="s">
        <v>326</v>
      </c>
      <c r="D966" s="57" t="s">
        <v>928</v>
      </c>
      <c r="E966" s="57">
        <v>110</v>
      </c>
      <c r="F966" s="19"/>
      <c r="G966" s="29">
        <v>1328040</v>
      </c>
      <c r="H966" s="29">
        <v>1328040</v>
      </c>
      <c r="I966" s="29">
        <v>1328040</v>
      </c>
    </row>
    <row r="967" spans="1:9" ht="51" x14ac:dyDescent="0.2">
      <c r="A967" s="30" t="s">
        <v>28</v>
      </c>
      <c r="B967" s="18" t="s">
        <v>274</v>
      </c>
      <c r="C967" s="18" t="s">
        <v>326</v>
      </c>
      <c r="D967" s="18" t="s">
        <v>531</v>
      </c>
      <c r="E967" s="18" t="s">
        <v>4</v>
      </c>
      <c r="F967" s="19">
        <f>F969</f>
        <v>6929592</v>
      </c>
      <c r="G967" s="20">
        <f>G969</f>
        <v>8821777</v>
      </c>
      <c r="H967" s="20">
        <f t="shared" ref="H967:I967" si="437">H969</f>
        <v>8821777</v>
      </c>
      <c r="I967" s="20">
        <f t="shared" si="437"/>
        <v>8821777</v>
      </c>
    </row>
    <row r="968" spans="1:9" x14ac:dyDescent="0.2">
      <c r="A968" s="30" t="s">
        <v>532</v>
      </c>
      <c r="B968" s="18" t="s">
        <v>274</v>
      </c>
      <c r="C968" s="18" t="s">
        <v>326</v>
      </c>
      <c r="D968" s="18" t="s">
        <v>533</v>
      </c>
      <c r="E968" s="18" t="s">
        <v>4</v>
      </c>
      <c r="F968" s="19"/>
      <c r="G968" s="20">
        <f>G970</f>
        <v>8821777</v>
      </c>
      <c r="H968" s="20">
        <f t="shared" ref="H968:I968" si="438">H970</f>
        <v>8821777</v>
      </c>
      <c r="I968" s="20">
        <f t="shared" si="438"/>
        <v>8821777</v>
      </c>
    </row>
    <row r="969" spans="1:9" ht="38.25" x14ac:dyDescent="0.2">
      <c r="A969" s="30" t="s">
        <v>557</v>
      </c>
      <c r="B969" s="18" t="s">
        <v>274</v>
      </c>
      <c r="C969" s="18" t="s">
        <v>326</v>
      </c>
      <c r="D969" s="18" t="s">
        <v>535</v>
      </c>
      <c r="E969" s="18" t="s">
        <v>4</v>
      </c>
      <c r="F969" s="19">
        <f t="shared" ref="F969:I969" si="439">F970</f>
        <v>6929592</v>
      </c>
      <c r="G969" s="20">
        <f t="shared" si="439"/>
        <v>8821777</v>
      </c>
      <c r="H969" s="20">
        <f t="shared" si="439"/>
        <v>8821777</v>
      </c>
      <c r="I969" s="20">
        <f t="shared" si="439"/>
        <v>8821777</v>
      </c>
    </row>
    <row r="970" spans="1:9" x14ac:dyDescent="0.2">
      <c r="A970" s="30" t="s">
        <v>10</v>
      </c>
      <c r="B970" s="18" t="s">
        <v>274</v>
      </c>
      <c r="C970" s="18" t="s">
        <v>326</v>
      </c>
      <c r="D970" s="18" t="s">
        <v>536</v>
      </c>
      <c r="E970" s="18" t="s">
        <v>4</v>
      </c>
      <c r="F970" s="19">
        <f>F971+F973</f>
        <v>6929592</v>
      </c>
      <c r="G970" s="20">
        <f>G971+G973</f>
        <v>8821777</v>
      </c>
      <c r="H970" s="20">
        <f t="shared" ref="H970:I970" si="440">H971+H973</f>
        <v>8821777</v>
      </c>
      <c r="I970" s="20">
        <f t="shared" si="440"/>
        <v>8821777</v>
      </c>
    </row>
    <row r="971" spans="1:9" ht="72" customHeight="1" x14ac:dyDescent="0.2">
      <c r="A971" s="30" t="s">
        <v>12</v>
      </c>
      <c r="B971" s="18" t="s">
        <v>274</v>
      </c>
      <c r="C971" s="18" t="s">
        <v>326</v>
      </c>
      <c r="D971" s="18" t="s">
        <v>536</v>
      </c>
      <c r="E971" s="18" t="s">
        <v>13</v>
      </c>
      <c r="F971" s="19">
        <f>F972</f>
        <v>6529592</v>
      </c>
      <c r="G971" s="20">
        <f>G972</f>
        <v>8421777</v>
      </c>
      <c r="H971" s="20">
        <f t="shared" ref="H971:I971" si="441">H972</f>
        <v>8421777</v>
      </c>
      <c r="I971" s="20">
        <f t="shared" si="441"/>
        <v>8421777</v>
      </c>
    </row>
    <row r="972" spans="1:9" ht="33" customHeight="1" x14ac:dyDescent="0.2">
      <c r="A972" s="30" t="s">
        <v>14</v>
      </c>
      <c r="B972" s="18" t="s">
        <v>274</v>
      </c>
      <c r="C972" s="18" t="s">
        <v>326</v>
      </c>
      <c r="D972" s="18" t="s">
        <v>536</v>
      </c>
      <c r="E972" s="18" t="s">
        <v>15</v>
      </c>
      <c r="F972" s="19">
        <v>6529592</v>
      </c>
      <c r="G972" s="20">
        <v>8421777</v>
      </c>
      <c r="H972" s="20">
        <v>8421777</v>
      </c>
      <c r="I972" s="20">
        <v>8421777</v>
      </c>
    </row>
    <row r="973" spans="1:9" ht="39.75" customHeight="1" x14ac:dyDescent="0.2">
      <c r="A973" s="30" t="s">
        <v>16</v>
      </c>
      <c r="B973" s="18" t="s">
        <v>274</v>
      </c>
      <c r="C973" s="18" t="s">
        <v>326</v>
      </c>
      <c r="D973" s="18" t="s">
        <v>536</v>
      </c>
      <c r="E973" s="18" t="s">
        <v>17</v>
      </c>
      <c r="F973" s="19">
        <f>F974</f>
        <v>400000</v>
      </c>
      <c r="G973" s="20">
        <f>G974</f>
        <v>400000</v>
      </c>
      <c r="H973" s="20">
        <f t="shared" ref="H973:I973" si="442">H974</f>
        <v>400000</v>
      </c>
      <c r="I973" s="20">
        <f t="shared" si="442"/>
        <v>400000</v>
      </c>
    </row>
    <row r="974" spans="1:9" ht="42" customHeight="1" x14ac:dyDescent="0.2">
      <c r="A974" s="30" t="s">
        <v>18</v>
      </c>
      <c r="B974" s="18" t="s">
        <v>274</v>
      </c>
      <c r="C974" s="18" t="s">
        <v>326</v>
      </c>
      <c r="D974" s="18" t="s">
        <v>536</v>
      </c>
      <c r="E974" s="18" t="s">
        <v>19</v>
      </c>
      <c r="F974" s="19">
        <v>400000</v>
      </c>
      <c r="G974" s="20">
        <v>400000</v>
      </c>
      <c r="H974" s="20">
        <v>400000</v>
      </c>
      <c r="I974" s="20">
        <v>400000</v>
      </c>
    </row>
    <row r="975" spans="1:9" ht="19.5" customHeight="1" x14ac:dyDescent="0.2">
      <c r="A975" s="30" t="s">
        <v>192</v>
      </c>
      <c r="B975" s="18" t="s">
        <v>274</v>
      </c>
      <c r="C975" s="18" t="s">
        <v>193</v>
      </c>
      <c r="D975" s="18" t="s">
        <v>564</v>
      </c>
      <c r="E975" s="18" t="s">
        <v>4</v>
      </c>
      <c r="F975" s="19">
        <f t="shared" ref="F975:I979" si="443">F976</f>
        <v>0</v>
      </c>
      <c r="G975" s="20">
        <f t="shared" si="443"/>
        <v>2624832</v>
      </c>
      <c r="H975" s="20">
        <f t="shared" si="443"/>
        <v>2624832</v>
      </c>
      <c r="I975" s="20">
        <f t="shared" si="443"/>
        <v>2624832</v>
      </c>
    </row>
    <row r="976" spans="1:9" ht="22.5" customHeight="1" x14ac:dyDescent="0.2">
      <c r="A976" s="30" t="s">
        <v>194</v>
      </c>
      <c r="B976" s="18" t="s">
        <v>274</v>
      </c>
      <c r="C976" s="18" t="s">
        <v>195</v>
      </c>
      <c r="D976" s="18" t="s">
        <v>564</v>
      </c>
      <c r="E976" s="18" t="s">
        <v>4</v>
      </c>
      <c r="F976" s="19">
        <f t="shared" si="443"/>
        <v>0</v>
      </c>
      <c r="G976" s="20">
        <f t="shared" si="443"/>
        <v>2624832</v>
      </c>
      <c r="H976" s="20">
        <f t="shared" si="443"/>
        <v>2624832</v>
      </c>
      <c r="I976" s="20">
        <f t="shared" si="443"/>
        <v>2624832</v>
      </c>
    </row>
    <row r="977" spans="1:9" ht="24" customHeight="1" x14ac:dyDescent="0.2">
      <c r="A977" s="30" t="s">
        <v>196</v>
      </c>
      <c r="B977" s="18" t="s">
        <v>274</v>
      </c>
      <c r="C977" s="18" t="s">
        <v>195</v>
      </c>
      <c r="D977" s="18" t="s">
        <v>645</v>
      </c>
      <c r="E977" s="18" t="s">
        <v>4</v>
      </c>
      <c r="F977" s="19">
        <f t="shared" si="443"/>
        <v>0</v>
      </c>
      <c r="G977" s="20">
        <f t="shared" si="443"/>
        <v>2624832</v>
      </c>
      <c r="H977" s="20">
        <f t="shared" si="443"/>
        <v>2624832</v>
      </c>
      <c r="I977" s="20">
        <f t="shared" si="443"/>
        <v>2624832</v>
      </c>
    </row>
    <row r="978" spans="1:9" ht="27" customHeight="1" x14ac:dyDescent="0.2">
      <c r="A978" s="30" t="s">
        <v>197</v>
      </c>
      <c r="B978" s="18" t="s">
        <v>274</v>
      </c>
      <c r="C978" s="18" t="s">
        <v>195</v>
      </c>
      <c r="D978" s="18" t="s">
        <v>646</v>
      </c>
      <c r="E978" s="18" t="s">
        <v>4</v>
      </c>
      <c r="F978" s="19">
        <f t="shared" si="443"/>
        <v>0</v>
      </c>
      <c r="G978" s="20">
        <f t="shared" si="443"/>
        <v>2624832</v>
      </c>
      <c r="H978" s="20">
        <f t="shared" si="443"/>
        <v>2624832</v>
      </c>
      <c r="I978" s="20">
        <f t="shared" si="443"/>
        <v>2624832</v>
      </c>
    </row>
    <row r="979" spans="1:9" ht="27" customHeight="1" x14ac:dyDescent="0.2">
      <c r="A979" s="30" t="s">
        <v>198</v>
      </c>
      <c r="B979" s="18" t="s">
        <v>274</v>
      </c>
      <c r="C979" s="18" t="s">
        <v>195</v>
      </c>
      <c r="D979" s="18" t="s">
        <v>646</v>
      </c>
      <c r="E979" s="18" t="s">
        <v>199</v>
      </c>
      <c r="F979" s="19">
        <f t="shared" si="443"/>
        <v>0</v>
      </c>
      <c r="G979" s="20">
        <f t="shared" si="443"/>
        <v>2624832</v>
      </c>
      <c r="H979" s="20">
        <f t="shared" si="443"/>
        <v>2624832</v>
      </c>
      <c r="I979" s="20">
        <f t="shared" si="443"/>
        <v>2624832</v>
      </c>
    </row>
    <row r="980" spans="1:9" ht="16.5" customHeight="1" x14ac:dyDescent="0.2">
      <c r="A980" s="30" t="s">
        <v>200</v>
      </c>
      <c r="B980" s="18" t="s">
        <v>274</v>
      </c>
      <c r="C980" s="18" t="s">
        <v>195</v>
      </c>
      <c r="D980" s="18" t="s">
        <v>646</v>
      </c>
      <c r="E980" s="18" t="s">
        <v>201</v>
      </c>
      <c r="F980" s="19"/>
      <c r="G980" s="20">
        <v>2624832</v>
      </c>
      <c r="H980" s="20">
        <v>2624832</v>
      </c>
      <c r="I980" s="20">
        <v>2624832</v>
      </c>
    </row>
    <row r="981" spans="1:9" x14ac:dyDescent="0.2">
      <c r="A981" s="30" t="s">
        <v>202</v>
      </c>
      <c r="B981" s="18" t="s">
        <v>274</v>
      </c>
      <c r="C981" s="18" t="s">
        <v>203</v>
      </c>
      <c r="D981" s="18" t="s">
        <v>564</v>
      </c>
      <c r="E981" s="18" t="s">
        <v>4</v>
      </c>
      <c r="F981" s="19" t="e">
        <f>F982</f>
        <v>#REF!</v>
      </c>
      <c r="G981" s="20">
        <f>G982</f>
        <v>27642339.219999999</v>
      </c>
      <c r="H981" s="20">
        <f t="shared" ref="H981:I981" si="444">H982</f>
        <v>28030671.77</v>
      </c>
      <c r="I981" s="20">
        <f t="shared" si="444"/>
        <v>28219406.739999998</v>
      </c>
    </row>
    <row r="982" spans="1:9" x14ac:dyDescent="0.2">
      <c r="A982" s="30" t="s">
        <v>204</v>
      </c>
      <c r="B982" s="18" t="s">
        <v>274</v>
      </c>
      <c r="C982" s="18">
        <v>1004</v>
      </c>
      <c r="D982" s="18" t="s">
        <v>564</v>
      </c>
      <c r="E982" s="18" t="s">
        <v>4</v>
      </c>
      <c r="F982" s="19" t="e">
        <f>F983+F990</f>
        <v>#REF!</v>
      </c>
      <c r="G982" s="20">
        <f>G983+G990</f>
        <v>27642339.219999999</v>
      </c>
      <c r="H982" s="20">
        <f t="shared" ref="H982:I982" si="445">H983+H990</f>
        <v>28030671.77</v>
      </c>
      <c r="I982" s="20">
        <f t="shared" si="445"/>
        <v>28219406.739999998</v>
      </c>
    </row>
    <row r="983" spans="1:9" ht="51" x14ac:dyDescent="0.2">
      <c r="A983" s="30" t="s">
        <v>332</v>
      </c>
      <c r="B983" s="18" t="s">
        <v>274</v>
      </c>
      <c r="C983" s="18">
        <v>1004</v>
      </c>
      <c r="D983" s="18" t="s">
        <v>752</v>
      </c>
      <c r="E983" s="18" t="s">
        <v>4</v>
      </c>
      <c r="F983" s="19">
        <f>F985</f>
        <v>26032576.359999999</v>
      </c>
      <c r="G983" s="20">
        <f>G985</f>
        <v>27085845.219999999</v>
      </c>
      <c r="H983" s="20">
        <f t="shared" ref="H983:I983" si="446">H985</f>
        <v>27474177.77</v>
      </c>
      <c r="I983" s="20">
        <f t="shared" si="446"/>
        <v>27662912.739999998</v>
      </c>
    </row>
    <row r="984" spans="1:9" x14ac:dyDescent="0.2">
      <c r="A984" s="30" t="s">
        <v>532</v>
      </c>
      <c r="B984" s="18" t="s">
        <v>274</v>
      </c>
      <c r="C984" s="18">
        <v>1004</v>
      </c>
      <c r="D984" s="18" t="s">
        <v>753</v>
      </c>
      <c r="E984" s="18" t="s">
        <v>4</v>
      </c>
      <c r="F984" s="19"/>
      <c r="G984" s="20">
        <f>G985</f>
        <v>27085845.219999999</v>
      </c>
      <c r="H984" s="20">
        <f t="shared" ref="H984:I984" si="447">H985</f>
        <v>27474177.77</v>
      </c>
      <c r="I984" s="20">
        <f t="shared" si="447"/>
        <v>27662912.739999998</v>
      </c>
    </row>
    <row r="985" spans="1:9" ht="29.25" customHeight="1" x14ac:dyDescent="0.2">
      <c r="A985" s="30" t="s">
        <v>751</v>
      </c>
      <c r="B985" s="18" t="s">
        <v>274</v>
      </c>
      <c r="C985" s="18">
        <v>1004</v>
      </c>
      <c r="D985" s="18" t="s">
        <v>754</v>
      </c>
      <c r="E985" s="18" t="s">
        <v>4</v>
      </c>
      <c r="F985" s="19">
        <f t="shared" ref="F985:I987" si="448">F986</f>
        <v>26032576.359999999</v>
      </c>
      <c r="G985" s="20">
        <f t="shared" si="448"/>
        <v>27085845.219999999</v>
      </c>
      <c r="H985" s="20">
        <f t="shared" si="448"/>
        <v>27474177.77</v>
      </c>
      <c r="I985" s="20">
        <f t="shared" si="448"/>
        <v>27662912.739999998</v>
      </c>
    </row>
    <row r="986" spans="1:9" ht="29.25" customHeight="1" x14ac:dyDescent="0.2">
      <c r="A986" s="30" t="s">
        <v>333</v>
      </c>
      <c r="B986" s="18" t="s">
        <v>274</v>
      </c>
      <c r="C986" s="18">
        <v>1004</v>
      </c>
      <c r="D986" s="18" t="s">
        <v>755</v>
      </c>
      <c r="E986" s="18" t="s">
        <v>4</v>
      </c>
      <c r="F986" s="19">
        <f t="shared" si="448"/>
        <v>26032576.359999999</v>
      </c>
      <c r="G986" s="20">
        <f t="shared" si="448"/>
        <v>27085845.219999999</v>
      </c>
      <c r="H986" s="20">
        <f t="shared" si="448"/>
        <v>27474177.77</v>
      </c>
      <c r="I986" s="20">
        <f t="shared" si="448"/>
        <v>27662912.739999998</v>
      </c>
    </row>
    <row r="987" spans="1:9" ht="25.5" x14ac:dyDescent="0.2">
      <c r="A987" s="30" t="s">
        <v>65</v>
      </c>
      <c r="B987" s="18" t="s">
        <v>274</v>
      </c>
      <c r="C987" s="18">
        <v>1004</v>
      </c>
      <c r="D987" s="18" t="s">
        <v>755</v>
      </c>
      <c r="E987" s="18" t="s">
        <v>66</v>
      </c>
      <c r="F987" s="19">
        <f t="shared" si="448"/>
        <v>26032576.359999999</v>
      </c>
      <c r="G987" s="20">
        <f t="shared" si="448"/>
        <v>27085845.219999999</v>
      </c>
      <c r="H987" s="20">
        <f t="shared" si="448"/>
        <v>27474177.77</v>
      </c>
      <c r="I987" s="20">
        <f t="shared" si="448"/>
        <v>27662912.739999998</v>
      </c>
    </row>
    <row r="988" spans="1:9" ht="38.25" x14ac:dyDescent="0.2">
      <c r="A988" s="30" t="s">
        <v>211</v>
      </c>
      <c r="B988" s="18" t="s">
        <v>274</v>
      </c>
      <c r="C988" s="18">
        <v>1004</v>
      </c>
      <c r="D988" s="18" t="s">
        <v>755</v>
      </c>
      <c r="E988" s="18" t="s">
        <v>212</v>
      </c>
      <c r="F988" s="19">
        <v>26032576.359999999</v>
      </c>
      <c r="G988" s="20">
        <v>27085845.219999999</v>
      </c>
      <c r="H988" s="20">
        <v>27474177.77</v>
      </c>
      <c r="I988" s="20">
        <v>27662912.739999998</v>
      </c>
    </row>
    <row r="989" spans="1:9" x14ac:dyDescent="0.2">
      <c r="A989" s="30" t="s">
        <v>334</v>
      </c>
      <c r="B989" s="18" t="s">
        <v>274</v>
      </c>
      <c r="C989" s="18" t="s">
        <v>335</v>
      </c>
      <c r="D989" s="18" t="s">
        <v>564</v>
      </c>
      <c r="E989" s="18" t="s">
        <v>4</v>
      </c>
      <c r="F989" s="19" t="e">
        <f>F990</f>
        <v>#REF!</v>
      </c>
      <c r="G989" s="20">
        <f>G990</f>
        <v>556494</v>
      </c>
      <c r="H989" s="20">
        <f t="shared" ref="H989:I989" si="449">H990</f>
        <v>556494</v>
      </c>
      <c r="I989" s="20">
        <f t="shared" si="449"/>
        <v>556494</v>
      </c>
    </row>
    <row r="990" spans="1:9" ht="51" x14ac:dyDescent="0.2">
      <c r="A990" s="30" t="s">
        <v>277</v>
      </c>
      <c r="B990" s="18" t="s">
        <v>274</v>
      </c>
      <c r="C990" s="18" t="s">
        <v>335</v>
      </c>
      <c r="D990" s="18" t="s">
        <v>744</v>
      </c>
      <c r="E990" s="18" t="s">
        <v>4</v>
      </c>
      <c r="F990" s="19" t="e">
        <f>F992+F996</f>
        <v>#REF!</v>
      </c>
      <c r="G990" s="20">
        <f>G992+G996</f>
        <v>556494</v>
      </c>
      <c r="H990" s="20">
        <f t="shared" ref="H990:I990" si="450">H992+H996</f>
        <v>556494</v>
      </c>
      <c r="I990" s="20">
        <f t="shared" si="450"/>
        <v>556494</v>
      </c>
    </row>
    <row r="991" spans="1:9" ht="21.6" customHeight="1" x14ac:dyDescent="0.2">
      <c r="A991" s="30" t="s">
        <v>532</v>
      </c>
      <c r="B991" s="18" t="s">
        <v>274</v>
      </c>
      <c r="C991" s="18" t="s">
        <v>335</v>
      </c>
      <c r="D991" s="18" t="s">
        <v>681</v>
      </c>
      <c r="E991" s="18" t="s">
        <v>4</v>
      </c>
      <c r="F991" s="19"/>
      <c r="G991" s="20">
        <f>G992</f>
        <v>526494</v>
      </c>
      <c r="H991" s="20">
        <f t="shared" ref="H991:I992" si="451">H992</f>
        <v>526494</v>
      </c>
      <c r="I991" s="20">
        <f t="shared" si="451"/>
        <v>526494</v>
      </c>
    </row>
    <row r="992" spans="1:9" ht="25.5" x14ac:dyDescent="0.2">
      <c r="A992" s="30" t="s">
        <v>756</v>
      </c>
      <c r="B992" s="18" t="s">
        <v>274</v>
      </c>
      <c r="C992" s="18" t="s">
        <v>335</v>
      </c>
      <c r="D992" s="18" t="s">
        <v>682</v>
      </c>
      <c r="E992" s="18" t="s">
        <v>4</v>
      </c>
      <c r="F992" s="19" t="e">
        <f>#REF!</f>
        <v>#REF!</v>
      </c>
      <c r="G992" s="20">
        <f>G993</f>
        <v>526494</v>
      </c>
      <c r="H992" s="20">
        <f t="shared" si="451"/>
        <v>526494</v>
      </c>
      <c r="I992" s="20">
        <f t="shared" si="451"/>
        <v>526494</v>
      </c>
    </row>
    <row r="993" spans="1:9" ht="82.5" customHeight="1" x14ac:dyDescent="0.2">
      <c r="A993" s="97" t="s">
        <v>415</v>
      </c>
      <c r="B993" s="18" t="s">
        <v>274</v>
      </c>
      <c r="C993" s="18" t="s">
        <v>335</v>
      </c>
      <c r="D993" s="18" t="s">
        <v>757</v>
      </c>
      <c r="E993" s="18" t="s">
        <v>4</v>
      </c>
      <c r="F993" s="19">
        <f t="shared" ref="F993:I994" si="452">F994</f>
        <v>547181</v>
      </c>
      <c r="G993" s="20">
        <f t="shared" si="452"/>
        <v>526494</v>
      </c>
      <c r="H993" s="20">
        <f t="shared" si="452"/>
        <v>526494</v>
      </c>
      <c r="I993" s="20">
        <f t="shared" si="452"/>
        <v>526494</v>
      </c>
    </row>
    <row r="994" spans="1:9" ht="25.5" x14ac:dyDescent="0.2">
      <c r="A994" s="30" t="s">
        <v>65</v>
      </c>
      <c r="B994" s="18" t="s">
        <v>274</v>
      </c>
      <c r="C994" s="18" t="s">
        <v>335</v>
      </c>
      <c r="D994" s="18" t="s">
        <v>757</v>
      </c>
      <c r="E994" s="18" t="s">
        <v>66</v>
      </c>
      <c r="F994" s="19">
        <f t="shared" si="452"/>
        <v>547181</v>
      </c>
      <c r="G994" s="20">
        <f t="shared" si="452"/>
        <v>526494</v>
      </c>
      <c r="H994" s="20">
        <f t="shared" si="452"/>
        <v>526494</v>
      </c>
      <c r="I994" s="20">
        <f t="shared" si="452"/>
        <v>526494</v>
      </c>
    </row>
    <row r="995" spans="1:9" ht="38.25" x14ac:dyDescent="0.2">
      <c r="A995" s="30" t="s">
        <v>211</v>
      </c>
      <c r="B995" s="18" t="s">
        <v>274</v>
      </c>
      <c r="C995" s="18" t="s">
        <v>335</v>
      </c>
      <c r="D995" s="18" t="s">
        <v>757</v>
      </c>
      <c r="E995" s="18" t="s">
        <v>212</v>
      </c>
      <c r="F995" s="19">
        <v>547181</v>
      </c>
      <c r="G995" s="20">
        <v>526494</v>
      </c>
      <c r="H995" s="20">
        <v>526494</v>
      </c>
      <c r="I995" s="20">
        <v>526494</v>
      </c>
    </row>
    <row r="996" spans="1:9" ht="31.5" customHeight="1" x14ac:dyDescent="0.2">
      <c r="A996" s="30" t="s">
        <v>758</v>
      </c>
      <c r="B996" s="18" t="s">
        <v>274</v>
      </c>
      <c r="C996" s="18" t="s">
        <v>335</v>
      </c>
      <c r="D996" s="18" t="s">
        <v>703</v>
      </c>
      <c r="E996" s="18" t="s">
        <v>4</v>
      </c>
      <c r="F996" s="19" t="e">
        <f>#REF!</f>
        <v>#REF!</v>
      </c>
      <c r="G996" s="20">
        <f>G997</f>
        <v>30000</v>
      </c>
      <c r="H996" s="20">
        <f t="shared" ref="H996:I996" si="453">H997</f>
        <v>30000</v>
      </c>
      <c r="I996" s="20">
        <f t="shared" si="453"/>
        <v>30000</v>
      </c>
    </row>
    <row r="997" spans="1:9" ht="81" customHeight="1" x14ac:dyDescent="0.2">
      <c r="A997" s="97" t="s">
        <v>415</v>
      </c>
      <c r="B997" s="18" t="s">
        <v>274</v>
      </c>
      <c r="C997" s="18" t="s">
        <v>335</v>
      </c>
      <c r="D997" s="18" t="s">
        <v>759</v>
      </c>
      <c r="E997" s="18" t="s">
        <v>4</v>
      </c>
      <c r="F997" s="19">
        <f t="shared" ref="F997:I998" si="454">F998</f>
        <v>20000</v>
      </c>
      <c r="G997" s="20">
        <f t="shared" si="454"/>
        <v>30000</v>
      </c>
      <c r="H997" s="20">
        <f t="shared" si="454"/>
        <v>30000</v>
      </c>
      <c r="I997" s="20">
        <f t="shared" si="454"/>
        <v>30000</v>
      </c>
    </row>
    <row r="998" spans="1:9" ht="25.5" x14ac:dyDescent="0.2">
      <c r="A998" s="30" t="s">
        <v>65</v>
      </c>
      <c r="B998" s="18" t="s">
        <v>274</v>
      </c>
      <c r="C998" s="18" t="s">
        <v>335</v>
      </c>
      <c r="D998" s="18" t="s">
        <v>759</v>
      </c>
      <c r="E998" s="18" t="s">
        <v>66</v>
      </c>
      <c r="F998" s="19">
        <f t="shared" si="454"/>
        <v>20000</v>
      </c>
      <c r="G998" s="20">
        <f t="shared" si="454"/>
        <v>30000</v>
      </c>
      <c r="H998" s="20">
        <f t="shared" si="454"/>
        <v>30000</v>
      </c>
      <c r="I998" s="20">
        <f t="shared" si="454"/>
        <v>30000</v>
      </c>
    </row>
    <row r="999" spans="1:9" ht="38.25" x14ac:dyDescent="0.2">
      <c r="A999" s="30" t="s">
        <v>211</v>
      </c>
      <c r="B999" s="18" t="s">
        <v>274</v>
      </c>
      <c r="C999" s="18" t="s">
        <v>335</v>
      </c>
      <c r="D999" s="18" t="s">
        <v>759</v>
      </c>
      <c r="E999" s="18" t="s">
        <v>212</v>
      </c>
      <c r="F999" s="19">
        <v>20000</v>
      </c>
      <c r="G999" s="20">
        <v>30000</v>
      </c>
      <c r="H999" s="20">
        <v>30000</v>
      </c>
      <c r="I999" s="20">
        <v>30000</v>
      </c>
    </row>
    <row r="1000" spans="1:9" ht="38.25" x14ac:dyDescent="0.2">
      <c r="A1000" s="30" t="s">
        <v>337</v>
      </c>
      <c r="B1000" s="18" t="s">
        <v>338</v>
      </c>
      <c r="C1000" s="18" t="s">
        <v>2</v>
      </c>
      <c r="D1000" s="18" t="s">
        <v>564</v>
      </c>
      <c r="E1000" s="18" t="s">
        <v>4</v>
      </c>
      <c r="F1000" s="19" t="e">
        <f>F1001+F1009+F1015+F1063</f>
        <v>#REF!</v>
      </c>
      <c r="G1000" s="20">
        <f>G1001+G1009+G1015+G1063</f>
        <v>188290641.44999999</v>
      </c>
      <c r="H1000" s="20">
        <f>H1001+H1009+H1015+H1063</f>
        <v>177849874.11000001</v>
      </c>
      <c r="I1000" s="20">
        <f>I1001+I1009+I1015+I1063</f>
        <v>465059055.75</v>
      </c>
    </row>
    <row r="1001" spans="1:9" hidden="1" x14ac:dyDescent="0.2">
      <c r="A1001" s="30" t="s">
        <v>5</v>
      </c>
      <c r="B1001" s="18" t="s">
        <v>338</v>
      </c>
      <c r="C1001" s="18" t="s">
        <v>6</v>
      </c>
      <c r="D1001" s="18" t="s">
        <v>3</v>
      </c>
      <c r="E1001" s="18" t="s">
        <v>4</v>
      </c>
      <c r="F1001" s="19">
        <f t="shared" ref="F1001:I1005" si="455">F1002</f>
        <v>0</v>
      </c>
      <c r="G1001" s="20">
        <f t="shared" si="455"/>
        <v>0</v>
      </c>
      <c r="H1001" s="20">
        <f t="shared" si="455"/>
        <v>0</v>
      </c>
      <c r="I1001" s="20">
        <f t="shared" si="455"/>
        <v>0</v>
      </c>
    </row>
    <row r="1002" spans="1:9" hidden="1" x14ac:dyDescent="0.2">
      <c r="A1002" s="30" t="s">
        <v>50</v>
      </c>
      <c r="B1002" s="18" t="s">
        <v>338</v>
      </c>
      <c r="C1002" s="18" t="s">
        <v>51</v>
      </c>
      <c r="D1002" s="18" t="s">
        <v>3</v>
      </c>
      <c r="E1002" s="18" t="s">
        <v>4</v>
      </c>
      <c r="F1002" s="19">
        <f t="shared" si="455"/>
        <v>0</v>
      </c>
      <c r="G1002" s="20">
        <f t="shared" si="455"/>
        <v>0</v>
      </c>
      <c r="H1002" s="20">
        <f t="shared" si="455"/>
        <v>0</v>
      </c>
      <c r="I1002" s="20">
        <f t="shared" si="455"/>
        <v>0</v>
      </c>
    </row>
    <row r="1003" spans="1:9" ht="41.25" hidden="1" customHeight="1" x14ac:dyDescent="0.2">
      <c r="A1003" s="30" t="s">
        <v>55</v>
      </c>
      <c r="B1003" s="18" t="s">
        <v>338</v>
      </c>
      <c r="C1003" s="18" t="s">
        <v>51</v>
      </c>
      <c r="D1003" s="18" t="s">
        <v>56</v>
      </c>
      <c r="E1003" s="18" t="s">
        <v>4</v>
      </c>
      <c r="F1003" s="19">
        <f t="shared" si="455"/>
        <v>0</v>
      </c>
      <c r="G1003" s="20">
        <f t="shared" si="455"/>
        <v>0</v>
      </c>
      <c r="H1003" s="20">
        <f t="shared" si="455"/>
        <v>0</v>
      </c>
      <c r="I1003" s="20">
        <f t="shared" si="455"/>
        <v>0</v>
      </c>
    </row>
    <row r="1004" spans="1:9" ht="43.5" hidden="1" customHeight="1" x14ac:dyDescent="0.2">
      <c r="A1004" s="30" t="s">
        <v>57</v>
      </c>
      <c r="B1004" s="18" t="s">
        <v>338</v>
      </c>
      <c r="C1004" s="18" t="s">
        <v>51</v>
      </c>
      <c r="D1004" s="18" t="s">
        <v>58</v>
      </c>
      <c r="E1004" s="18" t="s">
        <v>4</v>
      </c>
      <c r="F1004" s="19">
        <f t="shared" si="455"/>
        <v>0</v>
      </c>
      <c r="G1004" s="20">
        <f t="shared" si="455"/>
        <v>0</v>
      </c>
      <c r="H1004" s="20">
        <f t="shared" si="455"/>
        <v>0</v>
      </c>
      <c r="I1004" s="20">
        <f t="shared" si="455"/>
        <v>0</v>
      </c>
    </row>
    <row r="1005" spans="1:9" ht="51" hidden="1" x14ac:dyDescent="0.2">
      <c r="A1005" s="30" t="s">
        <v>63</v>
      </c>
      <c r="B1005" s="18" t="s">
        <v>338</v>
      </c>
      <c r="C1005" s="18" t="s">
        <v>51</v>
      </c>
      <c r="D1005" s="18" t="s">
        <v>64</v>
      </c>
      <c r="E1005" s="18" t="s">
        <v>4</v>
      </c>
      <c r="F1005" s="19">
        <f t="shared" si="455"/>
        <v>0</v>
      </c>
      <c r="G1005" s="20">
        <f t="shared" si="455"/>
        <v>0</v>
      </c>
      <c r="H1005" s="20">
        <f t="shared" si="455"/>
        <v>0</v>
      </c>
      <c r="I1005" s="20">
        <f t="shared" si="455"/>
        <v>0</v>
      </c>
    </row>
    <row r="1006" spans="1:9" ht="63.75" hidden="1" x14ac:dyDescent="0.2">
      <c r="A1006" s="30" t="s">
        <v>12</v>
      </c>
      <c r="B1006" s="18" t="s">
        <v>338</v>
      </c>
      <c r="C1006" s="18" t="s">
        <v>51</v>
      </c>
      <c r="D1006" s="18" t="s">
        <v>64</v>
      </c>
      <c r="E1006" s="18" t="s">
        <v>13</v>
      </c>
      <c r="F1006" s="19">
        <f>F1007+F1008</f>
        <v>0</v>
      </c>
      <c r="G1006" s="20">
        <f>G1007+G1008</f>
        <v>0</v>
      </c>
      <c r="H1006" s="20">
        <f t="shared" ref="H1006:I1006" si="456">H1007+H1008</f>
        <v>0</v>
      </c>
      <c r="I1006" s="20">
        <f t="shared" si="456"/>
        <v>0</v>
      </c>
    </row>
    <row r="1007" spans="1:9" ht="25.5" hidden="1" x14ac:dyDescent="0.2">
      <c r="A1007" s="30" t="s">
        <v>178</v>
      </c>
      <c r="B1007" s="18" t="s">
        <v>338</v>
      </c>
      <c r="C1007" s="18" t="s">
        <v>51</v>
      </c>
      <c r="D1007" s="18" t="s">
        <v>64</v>
      </c>
      <c r="E1007" s="18" t="s">
        <v>179</v>
      </c>
      <c r="F1007" s="19"/>
      <c r="G1007" s="20"/>
      <c r="H1007" s="20"/>
      <c r="I1007" s="20"/>
    </row>
    <row r="1008" spans="1:9" ht="27" hidden="1" customHeight="1" x14ac:dyDescent="0.2">
      <c r="A1008" s="30" t="s">
        <v>14</v>
      </c>
      <c r="B1008" s="18" t="s">
        <v>338</v>
      </c>
      <c r="C1008" s="18" t="s">
        <v>51</v>
      </c>
      <c r="D1008" s="18" t="s">
        <v>64</v>
      </c>
      <c r="E1008" s="18" t="s">
        <v>15</v>
      </c>
      <c r="F1008" s="19"/>
      <c r="G1008" s="20"/>
      <c r="H1008" s="20"/>
      <c r="I1008" s="20"/>
    </row>
    <row r="1009" spans="1:9" ht="29.25" hidden="1" customHeight="1" x14ac:dyDescent="0.2">
      <c r="A1009" s="30" t="s">
        <v>424</v>
      </c>
      <c r="B1009" s="18" t="s">
        <v>338</v>
      </c>
      <c r="C1009" s="21" t="s">
        <v>136</v>
      </c>
      <c r="D1009" s="18" t="s">
        <v>3</v>
      </c>
      <c r="E1009" s="18" t="s">
        <v>4</v>
      </c>
      <c r="F1009" s="19">
        <f t="shared" ref="F1009:I1013" si="457">F1010</f>
        <v>1524951.11</v>
      </c>
      <c r="G1009" s="20">
        <f t="shared" si="457"/>
        <v>0</v>
      </c>
      <c r="H1009" s="20">
        <f t="shared" si="457"/>
        <v>0</v>
      </c>
      <c r="I1009" s="20">
        <f t="shared" si="457"/>
        <v>0</v>
      </c>
    </row>
    <row r="1010" spans="1:9" hidden="1" x14ac:dyDescent="0.2">
      <c r="A1010" s="30" t="s">
        <v>423</v>
      </c>
      <c r="B1010" s="18">
        <v>922</v>
      </c>
      <c r="C1010" s="21" t="s">
        <v>163</v>
      </c>
      <c r="D1010" s="18" t="s">
        <v>3</v>
      </c>
      <c r="E1010" s="21" t="s">
        <v>4</v>
      </c>
      <c r="F1010" s="19">
        <f t="shared" si="457"/>
        <v>1524951.11</v>
      </c>
      <c r="G1010" s="20">
        <f t="shared" si="457"/>
        <v>0</v>
      </c>
      <c r="H1010" s="20">
        <f t="shared" si="457"/>
        <v>0</v>
      </c>
      <c r="I1010" s="20">
        <f t="shared" si="457"/>
        <v>0</v>
      </c>
    </row>
    <row r="1011" spans="1:9" ht="27.75" hidden="1" customHeight="1" x14ac:dyDescent="0.2">
      <c r="A1011" s="30" t="s">
        <v>140</v>
      </c>
      <c r="B1011" s="18">
        <v>922</v>
      </c>
      <c r="C1011" s="18" t="s">
        <v>163</v>
      </c>
      <c r="D1011" s="18" t="s">
        <v>141</v>
      </c>
      <c r="E1011" s="21" t="s">
        <v>4</v>
      </c>
      <c r="F1011" s="19">
        <f t="shared" si="457"/>
        <v>1524951.11</v>
      </c>
      <c r="G1011" s="20">
        <f t="shared" si="457"/>
        <v>0</v>
      </c>
      <c r="H1011" s="20">
        <f t="shared" si="457"/>
        <v>0</v>
      </c>
      <c r="I1011" s="20">
        <f t="shared" si="457"/>
        <v>0</v>
      </c>
    </row>
    <row r="1012" spans="1:9" ht="40.5" hidden="1" customHeight="1" x14ac:dyDescent="0.2">
      <c r="A1012" s="89" t="s">
        <v>488</v>
      </c>
      <c r="B1012" s="18">
        <v>922</v>
      </c>
      <c r="C1012" s="18" t="s">
        <v>163</v>
      </c>
      <c r="D1012" s="18" t="s">
        <v>460</v>
      </c>
      <c r="E1012" s="21" t="s">
        <v>4</v>
      </c>
      <c r="F1012" s="19">
        <f t="shared" si="457"/>
        <v>1524951.11</v>
      </c>
      <c r="G1012" s="20">
        <f t="shared" si="457"/>
        <v>0</v>
      </c>
      <c r="H1012" s="20">
        <f t="shared" si="457"/>
        <v>0</v>
      </c>
      <c r="I1012" s="20">
        <f t="shared" si="457"/>
        <v>0</v>
      </c>
    </row>
    <row r="1013" spans="1:9" ht="72" hidden="1" customHeight="1" x14ac:dyDescent="0.2">
      <c r="A1013" s="30" t="s">
        <v>457</v>
      </c>
      <c r="B1013" s="18">
        <v>922</v>
      </c>
      <c r="C1013" s="21" t="s">
        <v>163</v>
      </c>
      <c r="D1013" s="18" t="s">
        <v>460</v>
      </c>
      <c r="E1013" s="18">
        <v>200</v>
      </c>
      <c r="F1013" s="19">
        <f t="shared" si="457"/>
        <v>1524951.11</v>
      </c>
      <c r="G1013" s="20">
        <f t="shared" si="457"/>
        <v>0</v>
      </c>
      <c r="H1013" s="20">
        <f t="shared" si="457"/>
        <v>0</v>
      </c>
      <c r="I1013" s="20">
        <f t="shared" si="457"/>
        <v>0</v>
      </c>
    </row>
    <row r="1014" spans="1:9" ht="38.25" hidden="1" x14ac:dyDescent="0.2">
      <c r="A1014" s="30" t="s">
        <v>18</v>
      </c>
      <c r="B1014" s="18">
        <v>922</v>
      </c>
      <c r="C1014" s="21" t="s">
        <v>163</v>
      </c>
      <c r="D1014" s="18" t="s">
        <v>460</v>
      </c>
      <c r="E1014" s="18">
        <v>240</v>
      </c>
      <c r="F1014" s="19">
        <v>1524951.11</v>
      </c>
      <c r="G1014" s="20"/>
      <c r="H1014" s="20"/>
      <c r="I1014" s="20"/>
    </row>
    <row r="1015" spans="1:9" x14ac:dyDescent="0.2">
      <c r="A1015" s="30" t="s">
        <v>186</v>
      </c>
      <c r="B1015" s="18" t="s">
        <v>338</v>
      </c>
      <c r="C1015" s="18" t="s">
        <v>187</v>
      </c>
      <c r="D1015" s="18" t="s">
        <v>564</v>
      </c>
      <c r="E1015" s="18" t="s">
        <v>4</v>
      </c>
      <c r="F1015" s="19" t="e">
        <f>F1016+F1054</f>
        <v>#REF!</v>
      </c>
      <c r="G1015" s="20">
        <f>G1016+G1054</f>
        <v>83786210.780000001</v>
      </c>
      <c r="H1015" s="20">
        <f>H1016+H1054</f>
        <v>79353063</v>
      </c>
      <c r="I1015" s="20">
        <f>I1016+I1054</f>
        <v>361522617.96999997</v>
      </c>
    </row>
    <row r="1016" spans="1:9" x14ac:dyDescent="0.2">
      <c r="A1016" s="30" t="s">
        <v>310</v>
      </c>
      <c r="B1016" s="18" t="s">
        <v>338</v>
      </c>
      <c r="C1016" s="18" t="s">
        <v>311</v>
      </c>
      <c r="D1016" s="18" t="s">
        <v>564</v>
      </c>
      <c r="E1016" s="18" t="s">
        <v>4</v>
      </c>
      <c r="F1016" s="19" t="e">
        <f>F1017</f>
        <v>#REF!</v>
      </c>
      <c r="G1016" s="20">
        <f>G1017</f>
        <v>83012210.780000001</v>
      </c>
      <c r="H1016" s="20">
        <f t="shared" ref="H1016:I1016" si="458">H1017</f>
        <v>78579063</v>
      </c>
      <c r="I1016" s="20">
        <f t="shared" si="458"/>
        <v>360748617.96999997</v>
      </c>
    </row>
    <row r="1017" spans="1:9" ht="42" customHeight="1" x14ac:dyDescent="0.2">
      <c r="A1017" s="30" t="s">
        <v>339</v>
      </c>
      <c r="B1017" s="18" t="s">
        <v>338</v>
      </c>
      <c r="C1017" s="18" t="s">
        <v>311</v>
      </c>
      <c r="D1017" s="18" t="s">
        <v>887</v>
      </c>
      <c r="E1017" s="18" t="s">
        <v>4</v>
      </c>
      <c r="F1017" s="19" t="e">
        <f>F1030+F1037</f>
        <v>#REF!</v>
      </c>
      <c r="G1017" s="20">
        <f>G1019+G1030+G1037</f>
        <v>83012210.780000001</v>
      </c>
      <c r="H1017" s="20">
        <f>H1019+H1030+H1037</f>
        <v>78579063</v>
      </c>
      <c r="I1017" s="20">
        <f>I1019+I1030+I1037</f>
        <v>360748617.96999997</v>
      </c>
    </row>
    <row r="1018" spans="1:9" ht="33" customHeight="1" x14ac:dyDescent="0.2">
      <c r="A1018" s="99" t="s">
        <v>925</v>
      </c>
      <c r="B1018" s="83" t="s">
        <v>338</v>
      </c>
      <c r="C1018" s="83" t="s">
        <v>311</v>
      </c>
      <c r="D1018" s="83" t="s">
        <v>891</v>
      </c>
      <c r="E1018" s="83" t="s">
        <v>4</v>
      </c>
      <c r="F1018" s="19"/>
      <c r="G1018" s="20">
        <f>G1019</f>
        <v>3454285.56</v>
      </c>
      <c r="H1018" s="20"/>
      <c r="I1018" s="20"/>
    </row>
    <row r="1019" spans="1:9" ht="27.75" customHeight="1" x14ac:dyDescent="0.2">
      <c r="A1019" s="23" t="s">
        <v>912</v>
      </c>
      <c r="B1019" s="18" t="s">
        <v>338</v>
      </c>
      <c r="C1019" s="18" t="s">
        <v>311</v>
      </c>
      <c r="D1019" s="52" t="s">
        <v>916</v>
      </c>
      <c r="E1019" s="26" t="s">
        <v>4</v>
      </c>
      <c r="F1019" s="19"/>
      <c r="G1019" s="20">
        <f>G1020+G1023+G1026</f>
        <v>3454285.56</v>
      </c>
      <c r="H1019" s="20">
        <f t="shared" ref="H1019" si="459">H1020+H1023+H1026</f>
        <v>0</v>
      </c>
      <c r="I1019" s="20">
        <f>I1020+I1023+I1026</f>
        <v>282169554.96999997</v>
      </c>
    </row>
    <row r="1020" spans="1:9" ht="70.5" customHeight="1" x14ac:dyDescent="0.2">
      <c r="A1020" s="23" t="s">
        <v>913</v>
      </c>
      <c r="B1020" s="18" t="s">
        <v>338</v>
      </c>
      <c r="C1020" s="18" t="s">
        <v>311</v>
      </c>
      <c r="D1020" s="52" t="s">
        <v>918</v>
      </c>
      <c r="E1020" s="26" t="s">
        <v>4</v>
      </c>
      <c r="F1020" s="19"/>
      <c r="G1020" s="20">
        <f>G1021</f>
        <v>3454285.56</v>
      </c>
      <c r="H1020" s="20">
        <f t="shared" ref="H1020:I1020" si="460">H1021</f>
        <v>0</v>
      </c>
      <c r="I1020" s="20">
        <f t="shared" si="460"/>
        <v>5161244.4400000004</v>
      </c>
    </row>
    <row r="1021" spans="1:9" ht="42" customHeight="1" x14ac:dyDescent="0.2">
      <c r="A1021" s="23" t="s">
        <v>441</v>
      </c>
      <c r="B1021" s="18" t="s">
        <v>338</v>
      </c>
      <c r="C1021" s="18" t="s">
        <v>311</v>
      </c>
      <c r="D1021" s="52" t="s">
        <v>918</v>
      </c>
      <c r="E1021" s="26" t="s">
        <v>17</v>
      </c>
      <c r="F1021" s="19"/>
      <c r="G1021" s="20">
        <f>G1022</f>
        <v>3454285.56</v>
      </c>
      <c r="H1021" s="20">
        <f t="shared" ref="H1021:I1021" si="461">H1022</f>
        <v>0</v>
      </c>
      <c r="I1021" s="20">
        <f t="shared" si="461"/>
        <v>5161244.4400000004</v>
      </c>
    </row>
    <row r="1022" spans="1:9" ht="41.25" customHeight="1" x14ac:dyDescent="0.2">
      <c r="A1022" s="23" t="s">
        <v>442</v>
      </c>
      <c r="B1022" s="18" t="s">
        <v>338</v>
      </c>
      <c r="C1022" s="18" t="s">
        <v>311</v>
      </c>
      <c r="D1022" s="52" t="s">
        <v>918</v>
      </c>
      <c r="E1022" s="26" t="s">
        <v>19</v>
      </c>
      <c r="F1022" s="19"/>
      <c r="G1022" s="20">
        <v>3454285.56</v>
      </c>
      <c r="H1022" s="20">
        <v>0</v>
      </c>
      <c r="I1022" s="20">
        <v>5161244.4400000004</v>
      </c>
    </row>
    <row r="1023" spans="1:9" ht="42" hidden="1" customHeight="1" x14ac:dyDescent="0.2">
      <c r="A1023" s="27" t="s">
        <v>914</v>
      </c>
      <c r="B1023" s="18" t="s">
        <v>338</v>
      </c>
      <c r="C1023" s="18" t="s">
        <v>311</v>
      </c>
      <c r="D1023" s="52" t="s">
        <v>919</v>
      </c>
      <c r="E1023" s="26" t="s">
        <v>4</v>
      </c>
      <c r="F1023" s="19"/>
      <c r="G1023" s="20">
        <f>G1024</f>
        <v>0</v>
      </c>
      <c r="H1023" s="20">
        <f t="shared" ref="H1023:I1024" si="462">H1024</f>
        <v>0</v>
      </c>
      <c r="I1023" s="20">
        <f t="shared" si="462"/>
        <v>277008310.52999997</v>
      </c>
    </row>
    <row r="1024" spans="1:9" ht="33" hidden="1" customHeight="1" x14ac:dyDescent="0.2">
      <c r="A1024" s="23" t="s">
        <v>441</v>
      </c>
      <c r="B1024" s="18" t="s">
        <v>338</v>
      </c>
      <c r="C1024" s="18" t="s">
        <v>311</v>
      </c>
      <c r="D1024" s="52" t="s">
        <v>919</v>
      </c>
      <c r="E1024" s="26" t="s">
        <v>17</v>
      </c>
      <c r="F1024" s="19"/>
      <c r="G1024" s="20">
        <f>G1025</f>
        <v>0</v>
      </c>
      <c r="H1024" s="20">
        <f t="shared" si="462"/>
        <v>0</v>
      </c>
      <c r="I1024" s="20">
        <f t="shared" si="462"/>
        <v>277008310.52999997</v>
      </c>
    </row>
    <row r="1025" spans="1:9" ht="40.5" hidden="1" customHeight="1" x14ac:dyDescent="0.2">
      <c r="A1025" s="23" t="s">
        <v>442</v>
      </c>
      <c r="B1025" s="18" t="s">
        <v>338</v>
      </c>
      <c r="C1025" s="18" t="s">
        <v>311</v>
      </c>
      <c r="D1025" s="52" t="s">
        <v>919</v>
      </c>
      <c r="E1025" s="26" t="s">
        <v>19</v>
      </c>
      <c r="F1025" s="19"/>
      <c r="G1025" s="20">
        <v>0</v>
      </c>
      <c r="H1025" s="20">
        <v>0</v>
      </c>
      <c r="I1025" s="20">
        <v>277008310.52999997</v>
      </c>
    </row>
    <row r="1026" spans="1:9" ht="25.5" hidden="1" customHeight="1" x14ac:dyDescent="0.2">
      <c r="A1026" s="54" t="s">
        <v>504</v>
      </c>
      <c r="B1026" s="18" t="s">
        <v>338</v>
      </c>
      <c r="C1026" s="18" t="s">
        <v>311</v>
      </c>
      <c r="D1026" s="52" t="s">
        <v>915</v>
      </c>
      <c r="E1026" s="26" t="s">
        <v>4</v>
      </c>
      <c r="F1026" s="19"/>
      <c r="G1026" s="20">
        <f>G1027</f>
        <v>0</v>
      </c>
      <c r="H1026" s="20">
        <f t="shared" ref="H1026:I1026" si="463">H1027</f>
        <v>0</v>
      </c>
      <c r="I1026" s="20">
        <f t="shared" si="463"/>
        <v>0</v>
      </c>
    </row>
    <row r="1027" spans="1:9" ht="42" hidden="1" customHeight="1" x14ac:dyDescent="0.2">
      <c r="A1027" s="23" t="s">
        <v>441</v>
      </c>
      <c r="B1027" s="18" t="s">
        <v>338</v>
      </c>
      <c r="C1027" s="18" t="s">
        <v>311</v>
      </c>
      <c r="D1027" s="52" t="s">
        <v>915</v>
      </c>
      <c r="E1027" s="26" t="s">
        <v>17</v>
      </c>
      <c r="F1027" s="19"/>
      <c r="G1027" s="20">
        <f>G1028</f>
        <v>0</v>
      </c>
      <c r="H1027" s="20">
        <f t="shared" ref="H1027:I1027" si="464">H1028</f>
        <v>0</v>
      </c>
      <c r="I1027" s="20">
        <f t="shared" si="464"/>
        <v>0</v>
      </c>
    </row>
    <row r="1028" spans="1:9" ht="42" hidden="1" customHeight="1" x14ac:dyDescent="0.2">
      <c r="A1028" s="23" t="s">
        <v>442</v>
      </c>
      <c r="B1028" s="18" t="s">
        <v>338</v>
      </c>
      <c r="C1028" s="18" t="s">
        <v>311</v>
      </c>
      <c r="D1028" s="52" t="s">
        <v>915</v>
      </c>
      <c r="E1028" s="26" t="s">
        <v>19</v>
      </c>
      <c r="F1028" s="19"/>
      <c r="G1028" s="20">
        <v>0</v>
      </c>
      <c r="H1028" s="20">
        <v>0</v>
      </c>
      <c r="I1028" s="20"/>
    </row>
    <row r="1029" spans="1:9" hidden="1" x14ac:dyDescent="0.2">
      <c r="A1029" s="30" t="s">
        <v>532</v>
      </c>
      <c r="B1029" s="18" t="s">
        <v>338</v>
      </c>
      <c r="C1029" s="18" t="s">
        <v>311</v>
      </c>
      <c r="D1029" s="18" t="s">
        <v>761</v>
      </c>
      <c r="E1029" s="18" t="s">
        <v>4</v>
      </c>
      <c r="F1029" s="19"/>
      <c r="G1029" s="20">
        <f>G1030</f>
        <v>0</v>
      </c>
      <c r="H1029" s="20">
        <f t="shared" ref="H1029:I1029" si="465">H1030</f>
        <v>0</v>
      </c>
      <c r="I1029" s="20">
        <f t="shared" si="465"/>
        <v>0</v>
      </c>
    </row>
    <row r="1030" spans="1:9" ht="30" hidden="1" customHeight="1" x14ac:dyDescent="0.2">
      <c r="A1030" s="23" t="s">
        <v>764</v>
      </c>
      <c r="B1030" s="18" t="s">
        <v>338</v>
      </c>
      <c r="C1030" s="18" t="s">
        <v>311</v>
      </c>
      <c r="D1030" s="18" t="s">
        <v>760</v>
      </c>
      <c r="E1030" s="18" t="s">
        <v>4</v>
      </c>
      <c r="F1030" s="19" t="e">
        <f>#REF!+F1034</f>
        <v>#REF!</v>
      </c>
      <c r="G1030" s="20">
        <f>G1031+G1034</f>
        <v>0</v>
      </c>
      <c r="H1030" s="20">
        <f t="shared" ref="H1030:I1030" si="466">H1031+H1034</f>
        <v>0</v>
      </c>
      <c r="I1030" s="20">
        <f t="shared" si="466"/>
        <v>0</v>
      </c>
    </row>
    <row r="1031" spans="1:9" ht="44.25" hidden="1" customHeight="1" x14ac:dyDescent="0.2">
      <c r="A1031" s="30" t="s">
        <v>342</v>
      </c>
      <c r="B1031" s="18" t="s">
        <v>338</v>
      </c>
      <c r="C1031" s="18" t="s">
        <v>311</v>
      </c>
      <c r="D1031" s="52" t="s">
        <v>762</v>
      </c>
      <c r="E1031" s="18" t="s">
        <v>4</v>
      </c>
      <c r="F1031" s="19">
        <f t="shared" ref="F1031:I1032" si="467">F1032</f>
        <v>108000</v>
      </c>
      <c r="G1031" s="20">
        <f t="shared" si="467"/>
        <v>0</v>
      </c>
      <c r="H1031" s="20">
        <f t="shared" si="467"/>
        <v>0</v>
      </c>
      <c r="I1031" s="20">
        <f t="shared" si="467"/>
        <v>0</v>
      </c>
    </row>
    <row r="1032" spans="1:9" ht="37.5" hidden="1" customHeight="1" x14ac:dyDescent="0.2">
      <c r="A1032" s="91" t="s">
        <v>441</v>
      </c>
      <c r="B1032" s="18" t="s">
        <v>338</v>
      </c>
      <c r="C1032" s="18" t="s">
        <v>311</v>
      </c>
      <c r="D1032" s="52" t="s">
        <v>762</v>
      </c>
      <c r="E1032" s="26" t="s">
        <v>17</v>
      </c>
      <c r="F1032" s="19">
        <f t="shared" si="467"/>
        <v>108000</v>
      </c>
      <c r="G1032" s="20">
        <f t="shared" si="467"/>
        <v>0</v>
      </c>
      <c r="H1032" s="20">
        <f t="shared" si="467"/>
        <v>0</v>
      </c>
      <c r="I1032" s="20">
        <f t="shared" si="467"/>
        <v>0</v>
      </c>
    </row>
    <row r="1033" spans="1:9" ht="40.5" hidden="1" customHeight="1" x14ac:dyDescent="0.2">
      <c r="A1033" s="91" t="s">
        <v>442</v>
      </c>
      <c r="B1033" s="67" t="s">
        <v>338</v>
      </c>
      <c r="C1033" s="67" t="s">
        <v>311</v>
      </c>
      <c r="D1033" s="52" t="s">
        <v>762</v>
      </c>
      <c r="E1033" s="68" t="s">
        <v>19</v>
      </c>
      <c r="F1033" s="38">
        <v>108000</v>
      </c>
      <c r="G1033" s="39">
        <v>0</v>
      </c>
      <c r="H1033" s="39">
        <v>0</v>
      </c>
      <c r="I1033" s="39">
        <v>0</v>
      </c>
    </row>
    <row r="1034" spans="1:9" ht="26.25" hidden="1" customHeight="1" x14ac:dyDescent="0.2">
      <c r="A1034" s="69" t="s">
        <v>483</v>
      </c>
      <c r="B1034" s="70" t="s">
        <v>338</v>
      </c>
      <c r="C1034" s="71" t="s">
        <v>311</v>
      </c>
      <c r="D1034" s="52" t="s">
        <v>763</v>
      </c>
      <c r="E1034" s="72" t="s">
        <v>4</v>
      </c>
      <c r="F1034" s="29">
        <f t="shared" ref="F1034:I1035" si="468">F1035</f>
        <v>0</v>
      </c>
      <c r="G1034" s="29">
        <f t="shared" si="468"/>
        <v>0</v>
      </c>
      <c r="H1034" s="29">
        <f t="shared" si="468"/>
        <v>0</v>
      </c>
      <c r="I1034" s="29">
        <f t="shared" si="468"/>
        <v>0</v>
      </c>
    </row>
    <row r="1035" spans="1:9" ht="25.5" hidden="1" customHeight="1" x14ac:dyDescent="0.2">
      <c r="A1035" s="90" t="s">
        <v>441</v>
      </c>
      <c r="B1035" s="32" t="s">
        <v>338</v>
      </c>
      <c r="C1035" s="46" t="s">
        <v>311</v>
      </c>
      <c r="D1035" s="52" t="s">
        <v>763</v>
      </c>
      <c r="E1035" s="73" t="s">
        <v>17</v>
      </c>
      <c r="F1035" s="29">
        <f t="shared" si="468"/>
        <v>0</v>
      </c>
      <c r="G1035" s="29">
        <f t="shared" si="468"/>
        <v>0</v>
      </c>
      <c r="H1035" s="29">
        <f t="shared" si="468"/>
        <v>0</v>
      </c>
      <c r="I1035" s="29">
        <f t="shared" si="468"/>
        <v>0</v>
      </c>
    </row>
    <row r="1036" spans="1:9" ht="39.75" hidden="1" customHeight="1" x14ac:dyDescent="0.2">
      <c r="A1036" s="91" t="s">
        <v>442</v>
      </c>
      <c r="B1036" s="35" t="s">
        <v>338</v>
      </c>
      <c r="C1036" s="51" t="s">
        <v>311</v>
      </c>
      <c r="D1036" s="52" t="s">
        <v>763</v>
      </c>
      <c r="E1036" s="74" t="s">
        <v>19</v>
      </c>
      <c r="F1036" s="29"/>
      <c r="G1036" s="39">
        <v>0</v>
      </c>
      <c r="H1036" s="39">
        <v>0</v>
      </c>
      <c r="I1036" s="39">
        <v>0</v>
      </c>
    </row>
    <row r="1037" spans="1:9" ht="35.25" customHeight="1" x14ac:dyDescent="0.2">
      <c r="A1037" s="92" t="s">
        <v>765</v>
      </c>
      <c r="B1037" s="40" t="s">
        <v>338</v>
      </c>
      <c r="C1037" s="40" t="s">
        <v>311</v>
      </c>
      <c r="D1037" s="40" t="s">
        <v>766</v>
      </c>
      <c r="E1037" s="40" t="s">
        <v>4</v>
      </c>
      <c r="F1037" s="41" t="e">
        <f>#REF!</f>
        <v>#REF!</v>
      </c>
      <c r="G1037" s="20">
        <f>G1038+G1045+G1048+G1051</f>
        <v>79557925.219999999</v>
      </c>
      <c r="H1037" s="20">
        <f t="shared" ref="H1037:I1037" si="469">H1038+H1045+H1048+H1051</f>
        <v>78579063</v>
      </c>
      <c r="I1037" s="20">
        <f t="shared" si="469"/>
        <v>78579063</v>
      </c>
    </row>
    <row r="1038" spans="1:9" ht="30" customHeight="1" x14ac:dyDescent="0.2">
      <c r="A1038" s="30" t="s">
        <v>282</v>
      </c>
      <c r="B1038" s="18" t="s">
        <v>338</v>
      </c>
      <c r="C1038" s="18" t="s">
        <v>311</v>
      </c>
      <c r="D1038" s="18" t="s">
        <v>767</v>
      </c>
      <c r="E1038" s="18" t="s">
        <v>4</v>
      </c>
      <c r="F1038" s="19">
        <f>F1039+F1041+F1043</f>
        <v>64418420</v>
      </c>
      <c r="G1038" s="20">
        <f>G1039+G1041+G1043</f>
        <v>77319063</v>
      </c>
      <c r="H1038" s="20">
        <f t="shared" ref="H1038:I1038" si="470">H1039+H1041+H1043</f>
        <v>77319063</v>
      </c>
      <c r="I1038" s="20">
        <f t="shared" si="470"/>
        <v>77319063</v>
      </c>
    </row>
    <row r="1039" spans="1:9" ht="67.5" customHeight="1" x14ac:dyDescent="0.2">
      <c r="A1039" s="30" t="s">
        <v>12</v>
      </c>
      <c r="B1039" s="18" t="s">
        <v>338</v>
      </c>
      <c r="C1039" s="18" t="s">
        <v>311</v>
      </c>
      <c r="D1039" s="18" t="s">
        <v>767</v>
      </c>
      <c r="E1039" s="18" t="s">
        <v>13</v>
      </c>
      <c r="F1039" s="19">
        <f>F1040</f>
        <v>61704680</v>
      </c>
      <c r="G1039" s="20">
        <f>G1040</f>
        <v>74121260</v>
      </c>
      <c r="H1039" s="20">
        <f t="shared" ref="H1039:I1039" si="471">H1040</f>
        <v>74121260</v>
      </c>
      <c r="I1039" s="20">
        <f t="shared" si="471"/>
        <v>74121260</v>
      </c>
    </row>
    <row r="1040" spans="1:9" ht="25.5" x14ac:dyDescent="0.2">
      <c r="A1040" s="30" t="s">
        <v>178</v>
      </c>
      <c r="B1040" s="18" t="s">
        <v>338</v>
      </c>
      <c r="C1040" s="18" t="s">
        <v>311</v>
      </c>
      <c r="D1040" s="18" t="s">
        <v>767</v>
      </c>
      <c r="E1040" s="18" t="s">
        <v>179</v>
      </c>
      <c r="F1040" s="19">
        <v>61704680</v>
      </c>
      <c r="G1040" s="20">
        <v>74121260</v>
      </c>
      <c r="H1040" s="20">
        <v>74121260</v>
      </c>
      <c r="I1040" s="20">
        <v>74121260</v>
      </c>
    </row>
    <row r="1041" spans="1:9" ht="38.25" x14ac:dyDescent="0.2">
      <c r="A1041" s="30" t="s">
        <v>16</v>
      </c>
      <c r="B1041" s="18" t="s">
        <v>338</v>
      </c>
      <c r="C1041" s="18" t="s">
        <v>311</v>
      </c>
      <c r="D1041" s="18" t="s">
        <v>767</v>
      </c>
      <c r="E1041" s="18" t="s">
        <v>17</v>
      </c>
      <c r="F1041" s="19">
        <f>F1042</f>
        <v>2680369</v>
      </c>
      <c r="G1041" s="20">
        <f>G1042</f>
        <v>3164432</v>
      </c>
      <c r="H1041" s="20">
        <f t="shared" ref="H1041:I1041" si="472">H1042</f>
        <v>3164432</v>
      </c>
      <c r="I1041" s="20">
        <f t="shared" si="472"/>
        <v>3164432</v>
      </c>
    </row>
    <row r="1042" spans="1:9" ht="38.25" x14ac:dyDescent="0.2">
      <c r="A1042" s="30" t="s">
        <v>18</v>
      </c>
      <c r="B1042" s="18" t="s">
        <v>338</v>
      </c>
      <c r="C1042" s="18" t="s">
        <v>311</v>
      </c>
      <c r="D1042" s="18" t="s">
        <v>767</v>
      </c>
      <c r="E1042" s="18" t="s">
        <v>19</v>
      </c>
      <c r="F1042" s="19">
        <v>2680369</v>
      </c>
      <c r="G1042" s="20">
        <v>3164432</v>
      </c>
      <c r="H1042" s="20">
        <v>3164432</v>
      </c>
      <c r="I1042" s="20">
        <v>3164432</v>
      </c>
    </row>
    <row r="1043" spans="1:9" x14ac:dyDescent="0.2">
      <c r="A1043" s="30" t="s">
        <v>20</v>
      </c>
      <c r="B1043" s="18" t="s">
        <v>338</v>
      </c>
      <c r="C1043" s="18" t="s">
        <v>311</v>
      </c>
      <c r="D1043" s="18" t="s">
        <v>767</v>
      </c>
      <c r="E1043" s="18" t="s">
        <v>21</v>
      </c>
      <c r="F1043" s="19">
        <f>F1044</f>
        <v>33371</v>
      </c>
      <c r="G1043" s="20">
        <f>G1044</f>
        <v>33371</v>
      </c>
      <c r="H1043" s="20">
        <f t="shared" ref="H1043:I1043" si="473">H1044</f>
        <v>33371</v>
      </c>
      <c r="I1043" s="20">
        <f t="shared" si="473"/>
        <v>33371</v>
      </c>
    </row>
    <row r="1044" spans="1:9" ht="28.5" customHeight="1" x14ac:dyDescent="0.2">
      <c r="A1044" s="30" t="s">
        <v>22</v>
      </c>
      <c r="B1044" s="18" t="s">
        <v>338</v>
      </c>
      <c r="C1044" s="18" t="s">
        <v>311</v>
      </c>
      <c r="D1044" s="18" t="s">
        <v>767</v>
      </c>
      <c r="E1044" s="18" t="s">
        <v>23</v>
      </c>
      <c r="F1044" s="19">
        <v>33371</v>
      </c>
      <c r="G1044" s="20">
        <v>33371</v>
      </c>
      <c r="H1044" s="20">
        <v>33371</v>
      </c>
      <c r="I1044" s="20">
        <v>33371</v>
      </c>
    </row>
    <row r="1045" spans="1:9" ht="30" customHeight="1" x14ac:dyDescent="0.2">
      <c r="A1045" s="30" t="s">
        <v>342</v>
      </c>
      <c r="B1045" s="18" t="s">
        <v>338</v>
      </c>
      <c r="C1045" s="18" t="s">
        <v>311</v>
      </c>
      <c r="D1045" s="18" t="s">
        <v>768</v>
      </c>
      <c r="E1045" s="18" t="s">
        <v>4</v>
      </c>
      <c r="F1045" s="19">
        <f t="shared" ref="F1045:I1046" si="474">F1046</f>
        <v>965000</v>
      </c>
      <c r="G1045" s="20">
        <f t="shared" si="474"/>
        <v>1260000</v>
      </c>
      <c r="H1045" s="20">
        <f t="shared" si="474"/>
        <v>1260000</v>
      </c>
      <c r="I1045" s="20">
        <f t="shared" si="474"/>
        <v>1260000</v>
      </c>
    </row>
    <row r="1046" spans="1:9" ht="42.75" customHeight="1" x14ac:dyDescent="0.2">
      <c r="A1046" s="30" t="s">
        <v>16</v>
      </c>
      <c r="B1046" s="18" t="s">
        <v>338</v>
      </c>
      <c r="C1046" s="18" t="s">
        <v>311</v>
      </c>
      <c r="D1046" s="18" t="s">
        <v>768</v>
      </c>
      <c r="E1046" s="18" t="s">
        <v>17</v>
      </c>
      <c r="F1046" s="19">
        <f t="shared" si="474"/>
        <v>965000</v>
      </c>
      <c r="G1046" s="20">
        <f t="shared" si="474"/>
        <v>1260000</v>
      </c>
      <c r="H1046" s="20">
        <f t="shared" si="474"/>
        <v>1260000</v>
      </c>
      <c r="I1046" s="20">
        <f t="shared" si="474"/>
        <v>1260000</v>
      </c>
    </row>
    <row r="1047" spans="1:9" ht="44.25" customHeight="1" x14ac:dyDescent="0.2">
      <c r="A1047" s="30" t="s">
        <v>18</v>
      </c>
      <c r="B1047" s="18" t="s">
        <v>338</v>
      </c>
      <c r="C1047" s="18" t="s">
        <v>311</v>
      </c>
      <c r="D1047" s="18" t="s">
        <v>768</v>
      </c>
      <c r="E1047" s="18" t="s">
        <v>19</v>
      </c>
      <c r="F1047" s="19">
        <v>965000</v>
      </c>
      <c r="G1047" s="20">
        <v>1260000</v>
      </c>
      <c r="H1047" s="20">
        <v>1260000</v>
      </c>
      <c r="I1047" s="20">
        <v>1260000</v>
      </c>
    </row>
    <row r="1048" spans="1:9" ht="39" customHeight="1" x14ac:dyDescent="0.2">
      <c r="A1048" s="69" t="s">
        <v>940</v>
      </c>
      <c r="B1048" s="70" t="s">
        <v>338</v>
      </c>
      <c r="C1048" s="71" t="s">
        <v>311</v>
      </c>
      <c r="D1048" s="52" t="s">
        <v>855</v>
      </c>
      <c r="E1048" s="72" t="s">
        <v>4</v>
      </c>
      <c r="F1048" s="29">
        <f t="shared" ref="F1048:I1049" si="475">F1049</f>
        <v>0</v>
      </c>
      <c r="G1048" s="29">
        <f t="shared" si="475"/>
        <v>978862.22</v>
      </c>
      <c r="H1048" s="29">
        <f t="shared" si="475"/>
        <v>0</v>
      </c>
      <c r="I1048" s="29">
        <f t="shared" si="475"/>
        <v>0</v>
      </c>
    </row>
    <row r="1049" spans="1:9" ht="36" customHeight="1" x14ac:dyDescent="0.2">
      <c r="A1049" s="90" t="s">
        <v>441</v>
      </c>
      <c r="B1049" s="32" t="s">
        <v>338</v>
      </c>
      <c r="C1049" s="46" t="s">
        <v>311</v>
      </c>
      <c r="D1049" s="52" t="s">
        <v>855</v>
      </c>
      <c r="E1049" s="73" t="s">
        <v>17</v>
      </c>
      <c r="F1049" s="29">
        <f t="shared" si="475"/>
        <v>0</v>
      </c>
      <c r="G1049" s="29">
        <f t="shared" si="475"/>
        <v>978862.22</v>
      </c>
      <c r="H1049" s="29">
        <f t="shared" si="475"/>
        <v>0</v>
      </c>
      <c r="I1049" s="29">
        <f t="shared" si="475"/>
        <v>0</v>
      </c>
    </row>
    <row r="1050" spans="1:9" ht="42" customHeight="1" x14ac:dyDescent="0.2">
      <c r="A1050" s="91" t="s">
        <v>442</v>
      </c>
      <c r="B1050" s="35" t="s">
        <v>338</v>
      </c>
      <c r="C1050" s="51" t="s">
        <v>311</v>
      </c>
      <c r="D1050" s="52" t="s">
        <v>855</v>
      </c>
      <c r="E1050" s="74" t="s">
        <v>19</v>
      </c>
      <c r="F1050" s="29"/>
      <c r="G1050" s="29">
        <v>978862.22</v>
      </c>
      <c r="H1050" s="39">
        <v>0</v>
      </c>
      <c r="I1050" s="39">
        <v>0</v>
      </c>
    </row>
    <row r="1051" spans="1:9" ht="34.5" hidden="1" customHeight="1" x14ac:dyDescent="0.2">
      <c r="A1051" s="30" t="s">
        <v>856</v>
      </c>
      <c r="B1051" s="35" t="s">
        <v>338</v>
      </c>
      <c r="C1051" s="51" t="s">
        <v>311</v>
      </c>
      <c r="D1051" s="52" t="s">
        <v>857</v>
      </c>
      <c r="E1051" s="18" t="s">
        <v>4</v>
      </c>
      <c r="F1051" s="19">
        <f t="shared" ref="F1051:I1052" si="476">F1052</f>
        <v>0</v>
      </c>
      <c r="G1051" s="29">
        <f t="shared" si="476"/>
        <v>0</v>
      </c>
      <c r="H1051" s="29">
        <f t="shared" si="476"/>
        <v>0</v>
      </c>
      <c r="I1051" s="29">
        <f t="shared" si="476"/>
        <v>0</v>
      </c>
    </row>
    <row r="1052" spans="1:9" ht="42" hidden="1" customHeight="1" x14ac:dyDescent="0.2">
      <c r="A1052" s="30" t="s">
        <v>16</v>
      </c>
      <c r="B1052" s="35" t="s">
        <v>338</v>
      </c>
      <c r="C1052" s="51" t="s">
        <v>311</v>
      </c>
      <c r="D1052" s="52" t="s">
        <v>857</v>
      </c>
      <c r="E1052" s="18" t="s">
        <v>17</v>
      </c>
      <c r="F1052" s="19">
        <f t="shared" si="476"/>
        <v>0</v>
      </c>
      <c r="G1052" s="29">
        <f t="shared" si="476"/>
        <v>0</v>
      </c>
      <c r="H1052" s="29">
        <f t="shared" si="476"/>
        <v>0</v>
      </c>
      <c r="I1052" s="29">
        <f t="shared" si="476"/>
        <v>0</v>
      </c>
    </row>
    <row r="1053" spans="1:9" ht="30.75" hidden="1" customHeight="1" x14ac:dyDescent="0.2">
      <c r="A1053" s="30" t="s">
        <v>18</v>
      </c>
      <c r="B1053" s="35" t="s">
        <v>338</v>
      </c>
      <c r="C1053" s="51" t="s">
        <v>311</v>
      </c>
      <c r="D1053" s="52" t="s">
        <v>857</v>
      </c>
      <c r="E1053" s="18" t="s">
        <v>19</v>
      </c>
      <c r="F1053" s="19"/>
      <c r="G1053" s="29">
        <v>0</v>
      </c>
      <c r="H1053" s="39">
        <v>0</v>
      </c>
      <c r="I1053" s="39">
        <v>0</v>
      </c>
    </row>
    <row r="1054" spans="1:9" x14ac:dyDescent="0.2">
      <c r="A1054" s="30" t="s">
        <v>188</v>
      </c>
      <c r="B1054" s="18">
        <v>922</v>
      </c>
      <c r="C1054" s="18" t="s">
        <v>189</v>
      </c>
      <c r="D1054" s="18" t="s">
        <v>564</v>
      </c>
      <c r="E1054" s="18" t="s">
        <v>4</v>
      </c>
      <c r="F1054" s="19">
        <f>F1055</f>
        <v>278000</v>
      </c>
      <c r="G1054" s="20">
        <f>G1055</f>
        <v>774000</v>
      </c>
      <c r="H1054" s="20">
        <f t="shared" ref="H1054:I1054" si="477">H1055</f>
        <v>774000</v>
      </c>
      <c r="I1054" s="20">
        <f t="shared" si="477"/>
        <v>774000</v>
      </c>
    </row>
    <row r="1055" spans="1:9" ht="42.75" customHeight="1" x14ac:dyDescent="0.2">
      <c r="A1055" s="30" t="s">
        <v>339</v>
      </c>
      <c r="B1055" s="18">
        <v>922</v>
      </c>
      <c r="C1055" s="18" t="s">
        <v>189</v>
      </c>
      <c r="D1055" s="18" t="s">
        <v>887</v>
      </c>
      <c r="E1055" s="18" t="s">
        <v>4</v>
      </c>
      <c r="F1055" s="19">
        <f>F1056+F1060</f>
        <v>278000</v>
      </c>
      <c r="G1055" s="20">
        <f>G1056+G1060</f>
        <v>774000</v>
      </c>
      <c r="H1055" s="20">
        <f t="shared" ref="H1055:I1055" si="478">H1056+H1060</f>
        <v>774000</v>
      </c>
      <c r="I1055" s="20">
        <f t="shared" si="478"/>
        <v>774000</v>
      </c>
    </row>
    <row r="1056" spans="1:9" ht="19.149999999999999" hidden="1" customHeight="1" x14ac:dyDescent="0.2">
      <c r="A1056" s="30" t="s">
        <v>348</v>
      </c>
      <c r="B1056" s="18" t="s">
        <v>338</v>
      </c>
      <c r="C1056" s="18" t="s">
        <v>189</v>
      </c>
      <c r="D1056" s="18" t="s">
        <v>349</v>
      </c>
      <c r="E1056" s="18" t="s">
        <v>4</v>
      </c>
      <c r="F1056" s="19">
        <f t="shared" ref="F1056:I1057" si="479">F1057</f>
        <v>0</v>
      </c>
      <c r="G1056" s="20">
        <f t="shared" si="479"/>
        <v>0</v>
      </c>
      <c r="H1056" s="20">
        <f t="shared" si="479"/>
        <v>0</v>
      </c>
      <c r="I1056" s="20">
        <f t="shared" si="479"/>
        <v>0</v>
      </c>
    </row>
    <row r="1057" spans="1:9" ht="21" hidden="1" customHeight="1" x14ac:dyDescent="0.2">
      <c r="A1057" s="30" t="s">
        <v>16</v>
      </c>
      <c r="B1057" s="18" t="s">
        <v>338</v>
      </c>
      <c r="C1057" s="18" t="s">
        <v>189</v>
      </c>
      <c r="D1057" s="18" t="s">
        <v>349</v>
      </c>
      <c r="E1057" s="18" t="s">
        <v>17</v>
      </c>
      <c r="F1057" s="19">
        <f t="shared" si="479"/>
        <v>0</v>
      </c>
      <c r="G1057" s="20">
        <f t="shared" si="479"/>
        <v>0</v>
      </c>
      <c r="H1057" s="20">
        <f t="shared" si="479"/>
        <v>0</v>
      </c>
      <c r="I1057" s="20">
        <f t="shared" si="479"/>
        <v>0</v>
      </c>
    </row>
    <row r="1058" spans="1:9" ht="19.149999999999999" hidden="1" customHeight="1" x14ac:dyDescent="0.2">
      <c r="A1058" s="30" t="s">
        <v>18</v>
      </c>
      <c r="B1058" s="18" t="s">
        <v>338</v>
      </c>
      <c r="C1058" s="18" t="s">
        <v>189</v>
      </c>
      <c r="D1058" s="18" t="s">
        <v>349</v>
      </c>
      <c r="E1058" s="18" t="s">
        <v>19</v>
      </c>
      <c r="F1058" s="19"/>
      <c r="G1058" s="20"/>
      <c r="H1058" s="20"/>
      <c r="I1058" s="20"/>
    </row>
    <row r="1059" spans="1:9" ht="30.6" customHeight="1" x14ac:dyDescent="0.2">
      <c r="A1059" s="30" t="s">
        <v>771</v>
      </c>
      <c r="B1059" s="18" t="s">
        <v>338</v>
      </c>
      <c r="C1059" s="18" t="s">
        <v>189</v>
      </c>
      <c r="D1059" s="18" t="s">
        <v>770</v>
      </c>
      <c r="E1059" s="18" t="s">
        <v>4</v>
      </c>
      <c r="F1059" s="19"/>
      <c r="G1059" s="20">
        <f>G1060</f>
        <v>774000</v>
      </c>
      <c r="H1059" s="20">
        <f t="shared" ref="H1059:I1059" si="480">H1060</f>
        <v>774000</v>
      </c>
      <c r="I1059" s="20">
        <f t="shared" si="480"/>
        <v>774000</v>
      </c>
    </row>
    <row r="1060" spans="1:9" ht="38.25" x14ac:dyDescent="0.2">
      <c r="A1060" s="30" t="s">
        <v>350</v>
      </c>
      <c r="B1060" s="18" t="s">
        <v>338</v>
      </c>
      <c r="C1060" s="18" t="s">
        <v>189</v>
      </c>
      <c r="D1060" s="18" t="s">
        <v>769</v>
      </c>
      <c r="E1060" s="18" t="s">
        <v>4</v>
      </c>
      <c r="F1060" s="19">
        <f t="shared" ref="F1060:I1061" si="481">F1061</f>
        <v>278000</v>
      </c>
      <c r="G1060" s="20">
        <f t="shared" si="481"/>
        <v>774000</v>
      </c>
      <c r="H1060" s="20">
        <f t="shared" si="481"/>
        <v>774000</v>
      </c>
      <c r="I1060" s="20">
        <f t="shared" si="481"/>
        <v>774000</v>
      </c>
    </row>
    <row r="1061" spans="1:9" ht="38.25" x14ac:dyDescent="0.2">
      <c r="A1061" s="30" t="s">
        <v>16</v>
      </c>
      <c r="B1061" s="18" t="s">
        <v>338</v>
      </c>
      <c r="C1061" s="18" t="s">
        <v>189</v>
      </c>
      <c r="D1061" s="18" t="s">
        <v>769</v>
      </c>
      <c r="E1061" s="18" t="s">
        <v>17</v>
      </c>
      <c r="F1061" s="19">
        <f t="shared" si="481"/>
        <v>278000</v>
      </c>
      <c r="G1061" s="20">
        <f t="shared" si="481"/>
        <v>774000</v>
      </c>
      <c r="H1061" s="20">
        <f t="shared" si="481"/>
        <v>774000</v>
      </c>
      <c r="I1061" s="20">
        <f t="shared" si="481"/>
        <v>774000</v>
      </c>
    </row>
    <row r="1062" spans="1:9" ht="38.25" x14ac:dyDescent="0.2">
      <c r="A1062" s="30" t="s">
        <v>18</v>
      </c>
      <c r="B1062" s="18" t="s">
        <v>338</v>
      </c>
      <c r="C1062" s="18" t="s">
        <v>189</v>
      </c>
      <c r="D1062" s="18" t="s">
        <v>769</v>
      </c>
      <c r="E1062" s="18" t="s">
        <v>19</v>
      </c>
      <c r="F1062" s="19">
        <v>278000</v>
      </c>
      <c r="G1062" s="20">
        <v>774000</v>
      </c>
      <c r="H1062" s="20">
        <v>774000</v>
      </c>
      <c r="I1062" s="20">
        <v>774000</v>
      </c>
    </row>
    <row r="1063" spans="1:9" x14ac:dyDescent="0.2">
      <c r="A1063" s="30" t="s">
        <v>351</v>
      </c>
      <c r="B1063" s="18" t="s">
        <v>338</v>
      </c>
      <c r="C1063" s="18" t="s">
        <v>352</v>
      </c>
      <c r="D1063" s="18" t="s">
        <v>564</v>
      </c>
      <c r="E1063" s="18" t="s">
        <v>4</v>
      </c>
      <c r="F1063" s="19" t="e">
        <f>F1064+F1149+F1157</f>
        <v>#REF!</v>
      </c>
      <c r="G1063" s="20">
        <f>G1064+G1149+G1157</f>
        <v>104504430.67</v>
      </c>
      <c r="H1063" s="20">
        <f>H1064+H1149+H1157</f>
        <v>98496811.109999999</v>
      </c>
      <c r="I1063" s="20">
        <f>I1064+I1149+I1157</f>
        <v>103536437.78</v>
      </c>
    </row>
    <row r="1064" spans="1:9" x14ac:dyDescent="0.2">
      <c r="A1064" s="30" t="s">
        <v>353</v>
      </c>
      <c r="B1064" s="18" t="s">
        <v>338</v>
      </c>
      <c r="C1064" s="18" t="s">
        <v>354</v>
      </c>
      <c r="D1064" s="18" t="s">
        <v>564</v>
      </c>
      <c r="E1064" s="18" t="s">
        <v>4</v>
      </c>
      <c r="F1064" s="19" t="e">
        <f>F1065</f>
        <v>#REF!</v>
      </c>
      <c r="G1064" s="20">
        <f>G1065</f>
        <v>62272920.670000002</v>
      </c>
      <c r="H1064" s="20">
        <f t="shared" ref="H1064:I1064" si="482">H1065</f>
        <v>56265301.109999999</v>
      </c>
      <c r="I1064" s="20">
        <f t="shared" si="482"/>
        <v>61304927.780000001</v>
      </c>
    </row>
    <row r="1065" spans="1:9" ht="39" customHeight="1" x14ac:dyDescent="0.2">
      <c r="A1065" s="30" t="s">
        <v>339</v>
      </c>
      <c r="B1065" s="18" t="s">
        <v>338</v>
      </c>
      <c r="C1065" s="18" t="s">
        <v>354</v>
      </c>
      <c r="D1065" s="18" t="s">
        <v>887</v>
      </c>
      <c r="E1065" s="18" t="s">
        <v>4</v>
      </c>
      <c r="F1065" s="19" t="e">
        <f>F1066+F1074+F1103+F1121+F1133+F1141</f>
        <v>#REF!</v>
      </c>
      <c r="G1065" s="20">
        <f>G1066+G1074+G1103+G1121+G1133+G1141+G1069</f>
        <v>62272920.670000002</v>
      </c>
      <c r="H1065" s="20">
        <f t="shared" ref="H1065:I1065" si="483">H1066+H1074+H1103+H1121+H1133+H1141+H1069</f>
        <v>56265301.109999999</v>
      </c>
      <c r="I1065" s="20">
        <f t="shared" si="483"/>
        <v>61304927.780000001</v>
      </c>
    </row>
    <row r="1066" spans="1:9" ht="24" hidden="1" customHeight="1" x14ac:dyDescent="0.2">
      <c r="A1066" s="23" t="s">
        <v>485</v>
      </c>
      <c r="B1066" s="18" t="s">
        <v>338</v>
      </c>
      <c r="C1066" s="18" t="s">
        <v>354</v>
      </c>
      <c r="D1066" s="52" t="s">
        <v>484</v>
      </c>
      <c r="E1066" s="26"/>
      <c r="F1066" s="19">
        <f t="shared" ref="F1066:I1067" si="484">F1067</f>
        <v>0</v>
      </c>
      <c r="G1066" s="20">
        <f t="shared" si="484"/>
        <v>0</v>
      </c>
      <c r="H1066" s="20">
        <f t="shared" si="484"/>
        <v>0</v>
      </c>
      <c r="I1066" s="20">
        <f t="shared" si="484"/>
        <v>0</v>
      </c>
    </row>
    <row r="1067" spans="1:9" ht="32.25" hidden="1" customHeight="1" x14ac:dyDescent="0.2">
      <c r="A1067" s="91" t="s">
        <v>441</v>
      </c>
      <c r="B1067" s="18" t="s">
        <v>338</v>
      </c>
      <c r="C1067" s="18" t="s">
        <v>354</v>
      </c>
      <c r="D1067" s="52" t="s">
        <v>484</v>
      </c>
      <c r="E1067" s="26" t="s">
        <v>17</v>
      </c>
      <c r="F1067" s="19">
        <f t="shared" si="484"/>
        <v>0</v>
      </c>
      <c r="G1067" s="20">
        <f t="shared" si="484"/>
        <v>0</v>
      </c>
      <c r="H1067" s="20">
        <f t="shared" si="484"/>
        <v>0</v>
      </c>
      <c r="I1067" s="20">
        <f t="shared" si="484"/>
        <v>0</v>
      </c>
    </row>
    <row r="1068" spans="1:9" ht="18.75" hidden="1" customHeight="1" x14ac:dyDescent="0.2">
      <c r="A1068" s="91" t="s">
        <v>442</v>
      </c>
      <c r="B1068" s="18" t="s">
        <v>338</v>
      </c>
      <c r="C1068" s="18" t="s">
        <v>354</v>
      </c>
      <c r="D1068" s="52" t="s">
        <v>484</v>
      </c>
      <c r="E1068" s="26" t="s">
        <v>19</v>
      </c>
      <c r="F1068" s="19"/>
      <c r="G1068" s="20"/>
      <c r="H1068" s="20"/>
      <c r="I1068" s="20"/>
    </row>
    <row r="1069" spans="1:9" ht="31.5" hidden="1" customHeight="1" x14ac:dyDescent="0.2">
      <c r="A1069" s="23" t="s">
        <v>912</v>
      </c>
      <c r="B1069" s="18" t="s">
        <v>338</v>
      </c>
      <c r="C1069" s="18" t="s">
        <v>354</v>
      </c>
      <c r="D1069" s="52" t="s">
        <v>916</v>
      </c>
      <c r="E1069" s="26" t="s">
        <v>4</v>
      </c>
      <c r="F1069" s="19"/>
      <c r="G1069" s="20">
        <f>G1070</f>
        <v>0</v>
      </c>
      <c r="H1069" s="20">
        <f t="shared" ref="H1069:I1069" si="485">H1070</f>
        <v>0</v>
      </c>
      <c r="I1069" s="20">
        <f t="shared" si="485"/>
        <v>6130526.6699999999</v>
      </c>
    </row>
    <row r="1070" spans="1:9" ht="18.75" hidden="1" customHeight="1" x14ac:dyDescent="0.2">
      <c r="A1070" s="54" t="s">
        <v>504</v>
      </c>
      <c r="B1070" s="18" t="s">
        <v>338</v>
      </c>
      <c r="C1070" s="18" t="s">
        <v>354</v>
      </c>
      <c r="D1070" s="52" t="s">
        <v>917</v>
      </c>
      <c r="E1070" s="26" t="s">
        <v>4</v>
      </c>
      <c r="F1070" s="19"/>
      <c r="G1070" s="20">
        <f>G1071</f>
        <v>0</v>
      </c>
      <c r="H1070" s="20">
        <f t="shared" ref="H1070:H1071" si="486">H1071</f>
        <v>0</v>
      </c>
      <c r="I1070" s="20">
        <f t="shared" ref="I1070:I1071" si="487">I1071</f>
        <v>6130526.6699999999</v>
      </c>
    </row>
    <row r="1071" spans="1:9" ht="34.5" hidden="1" customHeight="1" x14ac:dyDescent="0.2">
      <c r="A1071" s="23" t="s">
        <v>441</v>
      </c>
      <c r="B1071" s="18" t="s">
        <v>338</v>
      </c>
      <c r="C1071" s="18" t="s">
        <v>354</v>
      </c>
      <c r="D1071" s="52" t="s">
        <v>917</v>
      </c>
      <c r="E1071" s="26" t="s">
        <v>17</v>
      </c>
      <c r="F1071" s="19"/>
      <c r="G1071" s="20">
        <f>G1072</f>
        <v>0</v>
      </c>
      <c r="H1071" s="20">
        <f t="shared" si="486"/>
        <v>0</v>
      </c>
      <c r="I1071" s="20">
        <f t="shared" si="487"/>
        <v>6130526.6699999999</v>
      </c>
    </row>
    <row r="1072" spans="1:9" ht="41.25" hidden="1" customHeight="1" x14ac:dyDescent="0.2">
      <c r="A1072" s="23" t="s">
        <v>442</v>
      </c>
      <c r="B1072" s="18" t="s">
        <v>338</v>
      </c>
      <c r="C1072" s="18" t="s">
        <v>354</v>
      </c>
      <c r="D1072" s="52" t="s">
        <v>917</v>
      </c>
      <c r="E1072" s="26" t="s">
        <v>19</v>
      </c>
      <c r="F1072" s="19"/>
      <c r="G1072" s="20">
        <v>0</v>
      </c>
      <c r="H1072" s="20">
        <v>0</v>
      </c>
      <c r="I1072" s="20">
        <v>6130526.6699999999</v>
      </c>
    </row>
    <row r="1073" spans="1:9" ht="18.75" customHeight="1" x14ac:dyDescent="0.2">
      <c r="A1073" s="30" t="s">
        <v>532</v>
      </c>
      <c r="B1073" s="18" t="s">
        <v>338</v>
      </c>
      <c r="C1073" s="18" t="s">
        <v>354</v>
      </c>
      <c r="D1073" s="18" t="s">
        <v>761</v>
      </c>
      <c r="E1073" s="18" t="s">
        <v>4</v>
      </c>
      <c r="F1073" s="19"/>
      <c r="G1073" s="39">
        <f>G1074</f>
        <v>1667966.67</v>
      </c>
      <c r="H1073" s="39">
        <f t="shared" ref="H1073:I1073" si="488">H1074</f>
        <v>2769391.1100000003</v>
      </c>
      <c r="I1073" s="39">
        <f t="shared" si="488"/>
        <v>1678491.1099999999</v>
      </c>
    </row>
    <row r="1074" spans="1:9" ht="30" customHeight="1" x14ac:dyDescent="0.2">
      <c r="A1074" s="30" t="s">
        <v>772</v>
      </c>
      <c r="B1074" s="18" t="s">
        <v>338</v>
      </c>
      <c r="C1074" s="18" t="s">
        <v>354</v>
      </c>
      <c r="D1074" s="18" t="s">
        <v>760</v>
      </c>
      <c r="E1074" s="18" t="s">
        <v>4</v>
      </c>
      <c r="F1074" s="19" t="e">
        <f>#REF!+F1096</f>
        <v>#REF!</v>
      </c>
      <c r="G1074" s="29">
        <f>G1078+G1081+G1084+G1087+G1090+G1093+G1075+G1096+G1100</f>
        <v>1667966.67</v>
      </c>
      <c r="H1074" s="29">
        <f>H1078+H1081+H1084+H1087+H1090+H1093+H1075+H1096+H1100</f>
        <v>2769391.1100000003</v>
      </c>
      <c r="I1074" s="29">
        <f t="shared" ref="I1074" si="489">I1078+I1081+I1084+I1087+I1090+I1093+I1075+I1096+I1100</f>
        <v>1678491.1099999999</v>
      </c>
    </row>
    <row r="1075" spans="1:9" ht="38.25" hidden="1" x14ac:dyDescent="0.2">
      <c r="A1075" s="30" t="s">
        <v>520</v>
      </c>
      <c r="B1075" s="18" t="s">
        <v>338</v>
      </c>
      <c r="C1075" s="18" t="s">
        <v>354</v>
      </c>
      <c r="D1075" s="18" t="s">
        <v>773</v>
      </c>
      <c r="E1075" s="43" t="s">
        <v>4</v>
      </c>
      <c r="F1075" s="34">
        <f t="shared" ref="F1075:I1076" si="490">F1076</f>
        <v>410000</v>
      </c>
      <c r="G1075" s="29">
        <f t="shared" si="490"/>
        <v>0</v>
      </c>
      <c r="H1075" s="29">
        <f t="shared" si="490"/>
        <v>0</v>
      </c>
      <c r="I1075" s="29">
        <f t="shared" si="490"/>
        <v>0</v>
      </c>
    </row>
    <row r="1076" spans="1:9" ht="38.25" hidden="1" x14ac:dyDescent="0.2">
      <c r="A1076" s="30" t="s">
        <v>16</v>
      </c>
      <c r="B1076" s="18" t="s">
        <v>338</v>
      </c>
      <c r="C1076" s="18" t="s">
        <v>354</v>
      </c>
      <c r="D1076" s="18" t="s">
        <v>773</v>
      </c>
      <c r="E1076" s="43" t="s">
        <v>17</v>
      </c>
      <c r="F1076" s="34">
        <f t="shared" si="490"/>
        <v>410000</v>
      </c>
      <c r="G1076" s="29">
        <f t="shared" si="490"/>
        <v>0</v>
      </c>
      <c r="H1076" s="29">
        <f t="shared" si="490"/>
        <v>0</v>
      </c>
      <c r="I1076" s="29">
        <f t="shared" si="490"/>
        <v>0</v>
      </c>
    </row>
    <row r="1077" spans="1:9" ht="38.25" hidden="1" x14ac:dyDescent="0.2">
      <c r="A1077" s="30" t="s">
        <v>18</v>
      </c>
      <c r="B1077" s="18" t="s">
        <v>338</v>
      </c>
      <c r="C1077" s="18" t="s">
        <v>354</v>
      </c>
      <c r="D1077" s="18" t="s">
        <v>773</v>
      </c>
      <c r="E1077" s="43" t="s">
        <v>19</v>
      </c>
      <c r="F1077" s="34">
        <v>410000</v>
      </c>
      <c r="G1077" s="29">
        <v>0</v>
      </c>
      <c r="H1077" s="29">
        <v>0</v>
      </c>
      <c r="I1077" s="29">
        <v>0</v>
      </c>
    </row>
    <row r="1078" spans="1:9" ht="57" customHeight="1" x14ac:dyDescent="0.2">
      <c r="A1078" s="89" t="s">
        <v>485</v>
      </c>
      <c r="B1078" s="18" t="s">
        <v>338</v>
      </c>
      <c r="C1078" s="18" t="s">
        <v>354</v>
      </c>
      <c r="D1078" s="52" t="s">
        <v>774</v>
      </c>
      <c r="E1078" s="18" t="s">
        <v>4</v>
      </c>
      <c r="F1078" s="41">
        <f t="shared" ref="F1078:I1079" si="491">F1079</f>
        <v>270388.89</v>
      </c>
      <c r="G1078" s="29">
        <f t="shared" si="491"/>
        <v>247256.67</v>
      </c>
      <c r="H1078" s="29">
        <f t="shared" si="491"/>
        <v>240293.33</v>
      </c>
      <c r="I1078" s="29">
        <f t="shared" si="491"/>
        <v>257781.11</v>
      </c>
    </row>
    <row r="1079" spans="1:9" ht="38.25" x14ac:dyDescent="0.2">
      <c r="A1079" s="30" t="s">
        <v>16</v>
      </c>
      <c r="B1079" s="18" t="s">
        <v>338</v>
      </c>
      <c r="C1079" s="18" t="s">
        <v>354</v>
      </c>
      <c r="D1079" s="52" t="s">
        <v>774</v>
      </c>
      <c r="E1079" s="18" t="s">
        <v>17</v>
      </c>
      <c r="F1079" s="19">
        <f t="shared" si="491"/>
        <v>270388.89</v>
      </c>
      <c r="G1079" s="42">
        <f t="shared" si="491"/>
        <v>247256.67</v>
      </c>
      <c r="H1079" s="42">
        <f t="shared" si="491"/>
        <v>240293.33</v>
      </c>
      <c r="I1079" s="42">
        <f t="shared" si="491"/>
        <v>257781.11</v>
      </c>
    </row>
    <row r="1080" spans="1:9" ht="42.75" customHeight="1" x14ac:dyDescent="0.2">
      <c r="A1080" s="30" t="s">
        <v>18</v>
      </c>
      <c r="B1080" s="18" t="s">
        <v>338</v>
      </c>
      <c r="C1080" s="18" t="s">
        <v>354</v>
      </c>
      <c r="D1080" s="52" t="s">
        <v>774</v>
      </c>
      <c r="E1080" s="18" t="s">
        <v>19</v>
      </c>
      <c r="F1080" s="19">
        <v>270388.89</v>
      </c>
      <c r="G1080" s="20">
        <v>247256.67</v>
      </c>
      <c r="H1080" s="20">
        <v>240293.33</v>
      </c>
      <c r="I1080" s="20">
        <v>257781.11</v>
      </c>
    </row>
    <row r="1081" spans="1:9" ht="30.75" hidden="1" customHeight="1" x14ac:dyDescent="0.2">
      <c r="A1081" s="86" t="s">
        <v>504</v>
      </c>
      <c r="B1081" s="18" t="s">
        <v>338</v>
      </c>
      <c r="C1081" s="43" t="s">
        <v>354</v>
      </c>
      <c r="D1081" s="57" t="s">
        <v>505</v>
      </c>
      <c r="E1081" s="66" t="s">
        <v>4</v>
      </c>
      <c r="F1081" s="19">
        <f t="shared" ref="F1081:I1082" si="492">F1082</f>
        <v>0</v>
      </c>
      <c r="G1081" s="20">
        <f t="shared" si="492"/>
        <v>0</v>
      </c>
      <c r="H1081" s="20">
        <f t="shared" si="492"/>
        <v>0</v>
      </c>
      <c r="I1081" s="20">
        <f t="shared" si="492"/>
        <v>0</v>
      </c>
    </row>
    <row r="1082" spans="1:9" ht="39.75" hidden="1" customHeight="1" x14ac:dyDescent="0.2">
      <c r="A1082" s="30" t="s">
        <v>16</v>
      </c>
      <c r="B1082" s="18" t="s">
        <v>338</v>
      </c>
      <c r="C1082" s="43" t="s">
        <v>354</v>
      </c>
      <c r="D1082" s="57" t="s">
        <v>505</v>
      </c>
      <c r="E1082" s="66" t="s">
        <v>17</v>
      </c>
      <c r="F1082" s="19">
        <f t="shared" si="492"/>
        <v>0</v>
      </c>
      <c r="G1082" s="20">
        <f t="shared" si="492"/>
        <v>0</v>
      </c>
      <c r="H1082" s="20">
        <f t="shared" si="492"/>
        <v>0</v>
      </c>
      <c r="I1082" s="20">
        <f t="shared" si="492"/>
        <v>0</v>
      </c>
    </row>
    <row r="1083" spans="1:9" ht="40.5" hidden="1" customHeight="1" x14ac:dyDescent="0.2">
      <c r="A1083" s="30" t="s">
        <v>18</v>
      </c>
      <c r="B1083" s="18" t="s">
        <v>338</v>
      </c>
      <c r="C1083" s="43" t="s">
        <v>354</v>
      </c>
      <c r="D1083" s="57" t="s">
        <v>505</v>
      </c>
      <c r="E1083" s="66" t="s">
        <v>19</v>
      </c>
      <c r="F1083" s="19"/>
      <c r="G1083" s="20"/>
      <c r="H1083" s="20"/>
      <c r="I1083" s="20"/>
    </row>
    <row r="1084" spans="1:9" ht="38.25" x14ac:dyDescent="0.2">
      <c r="A1084" s="30" t="s">
        <v>342</v>
      </c>
      <c r="B1084" s="18" t="s">
        <v>338</v>
      </c>
      <c r="C1084" s="18" t="s">
        <v>354</v>
      </c>
      <c r="D1084" s="40" t="s">
        <v>762</v>
      </c>
      <c r="E1084" s="18" t="s">
        <v>4</v>
      </c>
      <c r="F1084" s="19">
        <f t="shared" ref="F1084:I1085" si="493">F1085</f>
        <v>500000</v>
      </c>
      <c r="G1084" s="20">
        <f t="shared" si="493"/>
        <v>907550</v>
      </c>
      <c r="H1084" s="20">
        <f t="shared" si="493"/>
        <v>907550</v>
      </c>
      <c r="I1084" s="20">
        <f t="shared" si="493"/>
        <v>907550</v>
      </c>
    </row>
    <row r="1085" spans="1:9" ht="38.25" x14ac:dyDescent="0.2">
      <c r="A1085" s="30" t="s">
        <v>16</v>
      </c>
      <c r="B1085" s="18" t="s">
        <v>338</v>
      </c>
      <c r="C1085" s="18" t="s">
        <v>354</v>
      </c>
      <c r="D1085" s="40" t="s">
        <v>762</v>
      </c>
      <c r="E1085" s="18" t="s">
        <v>17</v>
      </c>
      <c r="F1085" s="19">
        <f t="shared" si="493"/>
        <v>500000</v>
      </c>
      <c r="G1085" s="20">
        <f t="shared" si="493"/>
        <v>907550</v>
      </c>
      <c r="H1085" s="20">
        <f t="shared" si="493"/>
        <v>907550</v>
      </c>
      <c r="I1085" s="20">
        <f t="shared" si="493"/>
        <v>907550</v>
      </c>
    </row>
    <row r="1086" spans="1:9" ht="36" customHeight="1" x14ac:dyDescent="0.2">
      <c r="A1086" s="30" t="s">
        <v>18</v>
      </c>
      <c r="B1086" s="18" t="s">
        <v>338</v>
      </c>
      <c r="C1086" s="18" t="s">
        <v>354</v>
      </c>
      <c r="D1086" s="40" t="s">
        <v>762</v>
      </c>
      <c r="E1086" s="18" t="s">
        <v>19</v>
      </c>
      <c r="F1086" s="19">
        <v>500000</v>
      </c>
      <c r="G1086" s="20">
        <v>907550</v>
      </c>
      <c r="H1086" s="20">
        <v>907550</v>
      </c>
      <c r="I1086" s="20">
        <v>907550</v>
      </c>
    </row>
    <row r="1087" spans="1:9" ht="38.25" hidden="1" x14ac:dyDescent="0.2">
      <c r="A1087" s="30" t="s">
        <v>343</v>
      </c>
      <c r="B1087" s="18" t="s">
        <v>338</v>
      </c>
      <c r="C1087" s="18" t="s">
        <v>354</v>
      </c>
      <c r="D1087" s="18" t="s">
        <v>344</v>
      </c>
      <c r="E1087" s="18" t="s">
        <v>4</v>
      </c>
      <c r="F1087" s="19">
        <f t="shared" ref="F1087:I1088" si="494">F1088</f>
        <v>0</v>
      </c>
      <c r="G1087" s="20">
        <f t="shared" si="494"/>
        <v>0</v>
      </c>
      <c r="H1087" s="20">
        <f t="shared" si="494"/>
        <v>0</v>
      </c>
      <c r="I1087" s="20">
        <f t="shared" si="494"/>
        <v>0</v>
      </c>
    </row>
    <row r="1088" spans="1:9" ht="38.25" hidden="1" x14ac:dyDescent="0.2">
      <c r="A1088" s="30" t="s">
        <v>16</v>
      </c>
      <c r="B1088" s="18" t="s">
        <v>338</v>
      </c>
      <c r="C1088" s="18" t="s">
        <v>354</v>
      </c>
      <c r="D1088" s="18" t="s">
        <v>344</v>
      </c>
      <c r="E1088" s="18" t="s">
        <v>17</v>
      </c>
      <c r="F1088" s="19">
        <f t="shared" si="494"/>
        <v>0</v>
      </c>
      <c r="G1088" s="20">
        <f t="shared" si="494"/>
        <v>0</v>
      </c>
      <c r="H1088" s="20">
        <f t="shared" si="494"/>
        <v>0</v>
      </c>
      <c r="I1088" s="20">
        <f t="shared" si="494"/>
        <v>0</v>
      </c>
    </row>
    <row r="1089" spans="1:9" ht="38.25" hidden="1" x14ac:dyDescent="0.2">
      <c r="A1089" s="30" t="s">
        <v>18</v>
      </c>
      <c r="B1089" s="18" t="s">
        <v>338</v>
      </c>
      <c r="C1089" s="18" t="s">
        <v>354</v>
      </c>
      <c r="D1089" s="18" t="s">
        <v>344</v>
      </c>
      <c r="E1089" s="18" t="s">
        <v>19</v>
      </c>
      <c r="F1089" s="19"/>
      <c r="G1089" s="20"/>
      <c r="H1089" s="20"/>
      <c r="I1089" s="20"/>
    </row>
    <row r="1090" spans="1:9" ht="25.5" hidden="1" x14ac:dyDescent="0.2">
      <c r="A1090" s="30" t="s">
        <v>345</v>
      </c>
      <c r="B1090" s="18" t="s">
        <v>338</v>
      </c>
      <c r="C1090" s="18" t="s">
        <v>354</v>
      </c>
      <c r="D1090" s="18" t="s">
        <v>346</v>
      </c>
      <c r="E1090" s="18" t="s">
        <v>4</v>
      </c>
      <c r="F1090" s="19">
        <f t="shared" ref="F1090:I1091" si="495">F1091</f>
        <v>0</v>
      </c>
      <c r="G1090" s="20">
        <f t="shared" si="495"/>
        <v>0</v>
      </c>
      <c r="H1090" s="20">
        <f t="shared" si="495"/>
        <v>0</v>
      </c>
      <c r="I1090" s="20">
        <f t="shared" si="495"/>
        <v>0</v>
      </c>
    </row>
    <row r="1091" spans="1:9" ht="38.25" hidden="1" x14ac:dyDescent="0.2">
      <c r="A1091" s="30" t="s">
        <v>16</v>
      </c>
      <c r="B1091" s="18" t="s">
        <v>338</v>
      </c>
      <c r="C1091" s="18" t="s">
        <v>354</v>
      </c>
      <c r="D1091" s="18" t="s">
        <v>346</v>
      </c>
      <c r="E1091" s="18" t="s">
        <v>17</v>
      </c>
      <c r="F1091" s="19">
        <f t="shared" si="495"/>
        <v>0</v>
      </c>
      <c r="G1091" s="20">
        <f t="shared" si="495"/>
        <v>0</v>
      </c>
      <c r="H1091" s="20">
        <f t="shared" si="495"/>
        <v>0</v>
      </c>
      <c r="I1091" s="20">
        <f t="shared" si="495"/>
        <v>0</v>
      </c>
    </row>
    <row r="1092" spans="1:9" ht="26.25" hidden="1" customHeight="1" x14ac:dyDescent="0.2">
      <c r="A1092" s="30" t="s">
        <v>18</v>
      </c>
      <c r="B1092" s="18" t="s">
        <v>338</v>
      </c>
      <c r="C1092" s="18" t="s">
        <v>354</v>
      </c>
      <c r="D1092" s="18" t="s">
        <v>346</v>
      </c>
      <c r="E1092" s="18" t="s">
        <v>19</v>
      </c>
      <c r="F1092" s="19"/>
      <c r="G1092" s="20"/>
      <c r="H1092" s="20"/>
      <c r="I1092" s="20"/>
    </row>
    <row r="1093" spans="1:9" ht="54" hidden="1" customHeight="1" x14ac:dyDescent="0.2">
      <c r="A1093" s="30" t="s">
        <v>355</v>
      </c>
      <c r="B1093" s="18" t="s">
        <v>338</v>
      </c>
      <c r="C1093" s="18" t="s">
        <v>354</v>
      </c>
      <c r="D1093" s="18" t="s">
        <v>911</v>
      </c>
      <c r="E1093" s="18" t="s">
        <v>4</v>
      </c>
      <c r="F1093" s="19">
        <f t="shared" ref="F1093:I1094" si="496">F1094</f>
        <v>0</v>
      </c>
      <c r="G1093" s="20">
        <f t="shared" si="496"/>
        <v>0</v>
      </c>
      <c r="H1093" s="20">
        <f t="shared" si="496"/>
        <v>1108387.78</v>
      </c>
      <c r="I1093" s="20">
        <f t="shared" si="496"/>
        <v>0</v>
      </c>
    </row>
    <row r="1094" spans="1:9" ht="30" hidden="1" customHeight="1" x14ac:dyDescent="0.2">
      <c r="A1094" s="30" t="s">
        <v>16</v>
      </c>
      <c r="B1094" s="18" t="s">
        <v>338</v>
      </c>
      <c r="C1094" s="18" t="s">
        <v>354</v>
      </c>
      <c r="D1094" s="18" t="s">
        <v>911</v>
      </c>
      <c r="E1094" s="18" t="s">
        <v>17</v>
      </c>
      <c r="F1094" s="19">
        <f t="shared" si="496"/>
        <v>0</v>
      </c>
      <c r="G1094" s="20">
        <f t="shared" si="496"/>
        <v>0</v>
      </c>
      <c r="H1094" s="20">
        <f t="shared" si="496"/>
        <v>1108387.78</v>
      </c>
      <c r="I1094" s="20">
        <f t="shared" si="496"/>
        <v>0</v>
      </c>
    </row>
    <row r="1095" spans="1:9" ht="42.75" hidden="1" customHeight="1" x14ac:dyDescent="0.2">
      <c r="A1095" s="30" t="s">
        <v>18</v>
      </c>
      <c r="B1095" s="18" t="s">
        <v>338</v>
      </c>
      <c r="C1095" s="18" t="s">
        <v>354</v>
      </c>
      <c r="D1095" s="18" t="s">
        <v>911</v>
      </c>
      <c r="E1095" s="18" t="s">
        <v>19</v>
      </c>
      <c r="F1095" s="19"/>
      <c r="G1095" s="20">
        <v>0</v>
      </c>
      <c r="H1095" s="20">
        <v>1108387.78</v>
      </c>
      <c r="I1095" s="20">
        <v>0</v>
      </c>
    </row>
    <row r="1096" spans="1:9" ht="30" hidden="1" customHeight="1" x14ac:dyDescent="0.2">
      <c r="A1096" s="30" t="s">
        <v>429</v>
      </c>
      <c r="B1096" s="18" t="s">
        <v>338</v>
      </c>
      <c r="C1096" s="18" t="s">
        <v>354</v>
      </c>
      <c r="D1096" s="18" t="s">
        <v>428</v>
      </c>
      <c r="E1096" s="18" t="s">
        <v>4</v>
      </c>
      <c r="F1096" s="19">
        <f t="shared" ref="F1096:I1098" si="497">F1097</f>
        <v>0</v>
      </c>
      <c r="G1096" s="20">
        <f t="shared" si="497"/>
        <v>0</v>
      </c>
      <c r="H1096" s="20">
        <f t="shared" si="497"/>
        <v>0</v>
      </c>
      <c r="I1096" s="20">
        <f t="shared" si="497"/>
        <v>0</v>
      </c>
    </row>
    <row r="1097" spans="1:9" ht="27.75" hidden="1" customHeight="1" x14ac:dyDescent="0.2">
      <c r="A1097" s="30" t="s">
        <v>430</v>
      </c>
      <c r="B1097" s="18" t="s">
        <v>338</v>
      </c>
      <c r="C1097" s="18" t="s">
        <v>354</v>
      </c>
      <c r="D1097" s="18" t="s">
        <v>427</v>
      </c>
      <c r="E1097" s="18" t="s">
        <v>4</v>
      </c>
      <c r="F1097" s="19">
        <f t="shared" si="497"/>
        <v>0</v>
      </c>
      <c r="G1097" s="20">
        <f t="shared" si="497"/>
        <v>0</v>
      </c>
      <c r="H1097" s="20">
        <f t="shared" si="497"/>
        <v>0</v>
      </c>
      <c r="I1097" s="20">
        <f t="shared" si="497"/>
        <v>0</v>
      </c>
    </row>
    <row r="1098" spans="1:9" ht="20.25" hidden="1" customHeight="1" x14ac:dyDescent="0.2">
      <c r="A1098" s="30" t="s">
        <v>16</v>
      </c>
      <c r="B1098" s="18" t="s">
        <v>338</v>
      </c>
      <c r="C1098" s="18" t="s">
        <v>354</v>
      </c>
      <c r="D1098" s="18" t="s">
        <v>427</v>
      </c>
      <c r="E1098" s="18" t="s">
        <v>17</v>
      </c>
      <c r="F1098" s="19">
        <f t="shared" si="497"/>
        <v>0</v>
      </c>
      <c r="G1098" s="20">
        <f t="shared" si="497"/>
        <v>0</v>
      </c>
      <c r="H1098" s="20">
        <f t="shared" si="497"/>
        <v>0</v>
      </c>
      <c r="I1098" s="20">
        <f t="shared" si="497"/>
        <v>0</v>
      </c>
    </row>
    <row r="1099" spans="1:9" ht="25.5" hidden="1" customHeight="1" x14ac:dyDescent="0.2">
      <c r="A1099" s="30" t="s">
        <v>18</v>
      </c>
      <c r="B1099" s="18" t="s">
        <v>338</v>
      </c>
      <c r="C1099" s="18" t="s">
        <v>354</v>
      </c>
      <c r="D1099" s="18" t="s">
        <v>427</v>
      </c>
      <c r="E1099" s="18" t="s">
        <v>19</v>
      </c>
      <c r="F1099" s="19"/>
      <c r="G1099" s="20"/>
      <c r="H1099" s="20"/>
      <c r="I1099" s="20"/>
    </row>
    <row r="1100" spans="1:9" ht="28.5" customHeight="1" x14ac:dyDescent="0.2">
      <c r="A1100" s="30" t="s">
        <v>345</v>
      </c>
      <c r="B1100" s="18" t="s">
        <v>338</v>
      </c>
      <c r="C1100" s="18" t="s">
        <v>354</v>
      </c>
      <c r="D1100" s="18" t="s">
        <v>861</v>
      </c>
      <c r="E1100" s="18" t="s">
        <v>4</v>
      </c>
      <c r="F1100" s="19">
        <f t="shared" ref="F1100:I1101" si="498">F1101</f>
        <v>0</v>
      </c>
      <c r="G1100" s="29">
        <f t="shared" si="498"/>
        <v>513160</v>
      </c>
      <c r="H1100" s="29">
        <f t="shared" si="498"/>
        <v>513160</v>
      </c>
      <c r="I1100" s="29">
        <f t="shared" si="498"/>
        <v>513160</v>
      </c>
    </row>
    <row r="1101" spans="1:9" ht="40.5" customHeight="1" x14ac:dyDescent="0.2">
      <c r="A1101" s="30" t="s">
        <v>16</v>
      </c>
      <c r="B1101" s="18" t="s">
        <v>338</v>
      </c>
      <c r="C1101" s="18" t="s">
        <v>354</v>
      </c>
      <c r="D1101" s="18" t="s">
        <v>861</v>
      </c>
      <c r="E1101" s="18" t="s">
        <v>17</v>
      </c>
      <c r="F1101" s="19">
        <f t="shared" si="498"/>
        <v>0</v>
      </c>
      <c r="G1101" s="29">
        <f t="shared" si="498"/>
        <v>513160</v>
      </c>
      <c r="H1101" s="29">
        <f t="shared" si="498"/>
        <v>513160</v>
      </c>
      <c r="I1101" s="29">
        <f t="shared" si="498"/>
        <v>513160</v>
      </c>
    </row>
    <row r="1102" spans="1:9" ht="30" customHeight="1" x14ac:dyDescent="0.2">
      <c r="A1102" s="30" t="s">
        <v>18</v>
      </c>
      <c r="B1102" s="18" t="s">
        <v>338</v>
      </c>
      <c r="C1102" s="18" t="s">
        <v>354</v>
      </c>
      <c r="D1102" s="18" t="s">
        <v>861</v>
      </c>
      <c r="E1102" s="18" t="s">
        <v>19</v>
      </c>
      <c r="F1102" s="19"/>
      <c r="G1102" s="29">
        <v>513160</v>
      </c>
      <c r="H1102" s="29">
        <v>513160</v>
      </c>
      <c r="I1102" s="29">
        <v>513160</v>
      </c>
    </row>
    <row r="1103" spans="1:9" ht="30.75" customHeight="1" x14ac:dyDescent="0.2">
      <c r="A1103" s="30" t="s">
        <v>939</v>
      </c>
      <c r="B1103" s="18" t="s">
        <v>338</v>
      </c>
      <c r="C1103" s="18" t="s">
        <v>354</v>
      </c>
      <c r="D1103" s="18" t="s">
        <v>770</v>
      </c>
      <c r="E1103" s="18" t="s">
        <v>4</v>
      </c>
      <c r="F1103" s="19" t="e">
        <f>#REF!+F1115</f>
        <v>#REF!</v>
      </c>
      <c r="G1103" s="20">
        <f>G1104+G1112+G1115+G1118</f>
        <v>2675000</v>
      </c>
      <c r="H1103" s="20">
        <f t="shared" ref="H1103:I1103" si="499">H1104+H1112+H1115+H1118</f>
        <v>2225000</v>
      </c>
      <c r="I1103" s="20">
        <f t="shared" si="499"/>
        <v>2225000</v>
      </c>
    </row>
    <row r="1104" spans="1:9" ht="51" x14ac:dyDescent="0.2">
      <c r="A1104" s="30" t="s">
        <v>356</v>
      </c>
      <c r="B1104" s="18" t="s">
        <v>338</v>
      </c>
      <c r="C1104" s="18" t="s">
        <v>354</v>
      </c>
      <c r="D1104" s="18" t="s">
        <v>775</v>
      </c>
      <c r="E1104" s="18" t="s">
        <v>4</v>
      </c>
      <c r="F1104" s="19">
        <f>F1105+F1107</f>
        <v>775000</v>
      </c>
      <c r="G1104" s="20">
        <f>G1105+G1107</f>
        <v>1325000</v>
      </c>
      <c r="H1104" s="20">
        <f t="shared" ref="H1104:I1104" si="500">H1105+H1107</f>
        <v>1325000</v>
      </c>
      <c r="I1104" s="20">
        <f t="shared" si="500"/>
        <v>1325000</v>
      </c>
    </row>
    <row r="1105" spans="1:9" ht="38.25" x14ac:dyDescent="0.2">
      <c r="A1105" s="30" t="s">
        <v>16</v>
      </c>
      <c r="B1105" s="18" t="s">
        <v>338</v>
      </c>
      <c r="C1105" s="18" t="s">
        <v>354</v>
      </c>
      <c r="D1105" s="18" t="s">
        <v>775</v>
      </c>
      <c r="E1105" s="18" t="s">
        <v>17</v>
      </c>
      <c r="F1105" s="19">
        <f>F1106</f>
        <v>775000</v>
      </c>
      <c r="G1105" s="20">
        <f>G1106</f>
        <v>1325000</v>
      </c>
      <c r="H1105" s="20">
        <f t="shared" ref="H1105:I1105" si="501">H1106</f>
        <v>1325000</v>
      </c>
      <c r="I1105" s="20">
        <f t="shared" si="501"/>
        <v>1325000</v>
      </c>
    </row>
    <row r="1106" spans="1:9" ht="42.75" customHeight="1" x14ac:dyDescent="0.2">
      <c r="A1106" s="30" t="s">
        <v>18</v>
      </c>
      <c r="B1106" s="18" t="s">
        <v>338</v>
      </c>
      <c r="C1106" s="18" t="s">
        <v>354</v>
      </c>
      <c r="D1106" s="18" t="s">
        <v>775</v>
      </c>
      <c r="E1106" s="18" t="s">
        <v>19</v>
      </c>
      <c r="F1106" s="19">
        <v>775000</v>
      </c>
      <c r="G1106" s="20">
        <v>1325000</v>
      </c>
      <c r="H1106" s="20">
        <v>1325000</v>
      </c>
      <c r="I1106" s="20">
        <v>1325000</v>
      </c>
    </row>
    <row r="1107" spans="1:9" ht="25.5" hidden="1" x14ac:dyDescent="0.2">
      <c r="A1107" s="30" t="s">
        <v>65</v>
      </c>
      <c r="B1107" s="18" t="s">
        <v>338</v>
      </c>
      <c r="C1107" s="18" t="s">
        <v>354</v>
      </c>
      <c r="D1107" s="18" t="s">
        <v>357</v>
      </c>
      <c r="E1107" s="18" t="s">
        <v>66</v>
      </c>
      <c r="F1107" s="19">
        <f>F1108</f>
        <v>0</v>
      </c>
      <c r="G1107" s="20">
        <f>G1108</f>
        <v>0</v>
      </c>
      <c r="H1107" s="20">
        <f t="shared" ref="H1107:I1107" si="502">H1108</f>
        <v>0</v>
      </c>
      <c r="I1107" s="20">
        <f t="shared" si="502"/>
        <v>0</v>
      </c>
    </row>
    <row r="1108" spans="1:9" hidden="1" x14ac:dyDescent="0.2">
      <c r="A1108" s="30" t="s">
        <v>330</v>
      </c>
      <c r="B1108" s="18" t="s">
        <v>338</v>
      </c>
      <c r="C1108" s="18" t="s">
        <v>354</v>
      </c>
      <c r="D1108" s="18" t="s">
        <v>357</v>
      </c>
      <c r="E1108" s="18" t="s">
        <v>331</v>
      </c>
      <c r="F1108" s="19"/>
      <c r="G1108" s="20"/>
      <c r="H1108" s="20"/>
      <c r="I1108" s="20"/>
    </row>
    <row r="1109" spans="1:9" ht="0.6" customHeight="1" x14ac:dyDescent="0.2">
      <c r="A1109" s="27" t="s">
        <v>486</v>
      </c>
      <c r="B1109" s="18" t="s">
        <v>338</v>
      </c>
      <c r="C1109" s="18" t="s">
        <v>354</v>
      </c>
      <c r="D1109" s="18"/>
      <c r="E1109" s="18" t="s">
        <v>4</v>
      </c>
      <c r="F1109" s="19">
        <f t="shared" ref="F1109:I1110" si="503">F1110</f>
        <v>0</v>
      </c>
      <c r="G1109" s="20">
        <f t="shared" si="503"/>
        <v>0</v>
      </c>
      <c r="H1109" s="20">
        <f t="shared" si="503"/>
        <v>0</v>
      </c>
      <c r="I1109" s="20">
        <f t="shared" si="503"/>
        <v>0</v>
      </c>
    </row>
    <row r="1110" spans="1:9" ht="38.25" hidden="1" x14ac:dyDescent="0.2">
      <c r="A1110" s="30" t="s">
        <v>16</v>
      </c>
      <c r="B1110" s="18" t="s">
        <v>338</v>
      </c>
      <c r="C1110" s="18" t="s">
        <v>354</v>
      </c>
      <c r="D1110" s="18"/>
      <c r="E1110" s="18" t="s">
        <v>17</v>
      </c>
      <c r="F1110" s="19">
        <f t="shared" si="503"/>
        <v>0</v>
      </c>
      <c r="G1110" s="20">
        <f t="shared" si="503"/>
        <v>0</v>
      </c>
      <c r="H1110" s="20">
        <f t="shared" si="503"/>
        <v>0</v>
      </c>
      <c r="I1110" s="20">
        <f t="shared" si="503"/>
        <v>0</v>
      </c>
    </row>
    <row r="1111" spans="1:9" ht="38.25" hidden="1" x14ac:dyDescent="0.2">
      <c r="A1111" s="30" t="s">
        <v>18</v>
      </c>
      <c r="B1111" s="18" t="s">
        <v>338</v>
      </c>
      <c r="C1111" s="18" t="s">
        <v>354</v>
      </c>
      <c r="D1111" s="18"/>
      <c r="E1111" s="18" t="s">
        <v>19</v>
      </c>
      <c r="F1111" s="19"/>
      <c r="G1111" s="20"/>
      <c r="H1111" s="20"/>
      <c r="I1111" s="20"/>
    </row>
    <row r="1112" spans="1:9" ht="43.5" customHeight="1" x14ac:dyDescent="0.2">
      <c r="A1112" s="27" t="s">
        <v>486</v>
      </c>
      <c r="B1112" s="18" t="s">
        <v>338</v>
      </c>
      <c r="C1112" s="18" t="s">
        <v>354</v>
      </c>
      <c r="D1112" s="18" t="s">
        <v>862</v>
      </c>
      <c r="E1112" s="18" t="s">
        <v>4</v>
      </c>
      <c r="F1112" s="19">
        <f t="shared" ref="F1112:I1113" si="504">F1113</f>
        <v>0</v>
      </c>
      <c r="G1112" s="29">
        <f t="shared" si="504"/>
        <v>600000</v>
      </c>
      <c r="H1112" s="29">
        <f t="shared" si="504"/>
        <v>600000</v>
      </c>
      <c r="I1112" s="29">
        <f t="shared" si="504"/>
        <v>600000</v>
      </c>
    </row>
    <row r="1113" spans="1:9" ht="43.5" customHeight="1" x14ac:dyDescent="0.2">
      <c r="A1113" s="30" t="s">
        <v>16</v>
      </c>
      <c r="B1113" s="18" t="s">
        <v>338</v>
      </c>
      <c r="C1113" s="18" t="s">
        <v>354</v>
      </c>
      <c r="D1113" s="18" t="s">
        <v>862</v>
      </c>
      <c r="E1113" s="18" t="s">
        <v>17</v>
      </c>
      <c r="F1113" s="19">
        <f t="shared" si="504"/>
        <v>0</v>
      </c>
      <c r="G1113" s="29">
        <f t="shared" si="504"/>
        <v>600000</v>
      </c>
      <c r="H1113" s="29">
        <f t="shared" si="504"/>
        <v>600000</v>
      </c>
      <c r="I1113" s="29">
        <f t="shared" si="504"/>
        <v>600000</v>
      </c>
    </row>
    <row r="1114" spans="1:9" ht="43.5" customHeight="1" x14ac:dyDescent="0.2">
      <c r="A1114" s="30" t="s">
        <v>18</v>
      </c>
      <c r="B1114" s="18" t="s">
        <v>338</v>
      </c>
      <c r="C1114" s="18" t="s">
        <v>354</v>
      </c>
      <c r="D1114" s="18" t="s">
        <v>862</v>
      </c>
      <c r="E1114" s="18" t="s">
        <v>19</v>
      </c>
      <c r="F1114" s="19"/>
      <c r="G1114" s="29">
        <v>600000</v>
      </c>
      <c r="H1114" s="29">
        <v>600000</v>
      </c>
      <c r="I1114" s="29">
        <v>600000</v>
      </c>
    </row>
    <row r="1115" spans="1:9" ht="34.5" customHeight="1" x14ac:dyDescent="0.2">
      <c r="A1115" s="27" t="s">
        <v>863</v>
      </c>
      <c r="B1115" s="18" t="s">
        <v>338</v>
      </c>
      <c r="C1115" s="18" t="s">
        <v>354</v>
      </c>
      <c r="D1115" s="18" t="s">
        <v>864</v>
      </c>
      <c r="E1115" s="18" t="s">
        <v>4</v>
      </c>
      <c r="F1115" s="19">
        <f t="shared" ref="F1115:I1116" si="505">F1116</f>
        <v>0</v>
      </c>
      <c r="G1115" s="29">
        <f t="shared" si="505"/>
        <v>300000</v>
      </c>
      <c r="H1115" s="29">
        <f t="shared" si="505"/>
        <v>300000</v>
      </c>
      <c r="I1115" s="29">
        <f t="shared" si="505"/>
        <v>300000</v>
      </c>
    </row>
    <row r="1116" spans="1:9" ht="38.25" x14ac:dyDescent="0.2">
      <c r="A1116" s="30" t="s">
        <v>16</v>
      </c>
      <c r="B1116" s="18" t="s">
        <v>338</v>
      </c>
      <c r="C1116" s="18" t="s">
        <v>354</v>
      </c>
      <c r="D1116" s="18" t="s">
        <v>864</v>
      </c>
      <c r="E1116" s="18" t="s">
        <v>17</v>
      </c>
      <c r="F1116" s="19">
        <f t="shared" si="505"/>
        <v>0</v>
      </c>
      <c r="G1116" s="29">
        <f t="shared" si="505"/>
        <v>300000</v>
      </c>
      <c r="H1116" s="29">
        <f t="shared" si="505"/>
        <v>300000</v>
      </c>
      <c r="I1116" s="29">
        <f t="shared" si="505"/>
        <v>300000</v>
      </c>
    </row>
    <row r="1117" spans="1:9" ht="42" customHeight="1" x14ac:dyDescent="0.2">
      <c r="A1117" s="30" t="s">
        <v>18</v>
      </c>
      <c r="B1117" s="18" t="s">
        <v>338</v>
      </c>
      <c r="C1117" s="18" t="s">
        <v>354</v>
      </c>
      <c r="D1117" s="18" t="s">
        <v>864</v>
      </c>
      <c r="E1117" s="18" t="s">
        <v>19</v>
      </c>
      <c r="F1117" s="19"/>
      <c r="G1117" s="29">
        <v>300000</v>
      </c>
      <c r="H1117" s="29">
        <v>300000</v>
      </c>
      <c r="I1117" s="29">
        <v>300000</v>
      </c>
    </row>
    <row r="1118" spans="1:9" ht="27" customHeight="1" x14ac:dyDescent="0.2">
      <c r="A1118" s="102" t="s">
        <v>937</v>
      </c>
      <c r="B1118" s="18" t="s">
        <v>338</v>
      </c>
      <c r="C1118" s="18" t="s">
        <v>354</v>
      </c>
      <c r="D1118" s="18" t="s">
        <v>938</v>
      </c>
      <c r="E1118" s="18" t="s">
        <v>4</v>
      </c>
      <c r="F1118" s="19">
        <f t="shared" ref="F1118:I1119" si="506">F1119</f>
        <v>57000</v>
      </c>
      <c r="G1118" s="20">
        <f t="shared" si="506"/>
        <v>450000</v>
      </c>
      <c r="H1118" s="20">
        <f t="shared" si="506"/>
        <v>0</v>
      </c>
      <c r="I1118" s="20">
        <f t="shared" si="506"/>
        <v>0</v>
      </c>
    </row>
    <row r="1119" spans="1:9" ht="38.25" x14ac:dyDescent="0.2">
      <c r="A1119" s="30" t="s">
        <v>16</v>
      </c>
      <c r="B1119" s="18" t="s">
        <v>338</v>
      </c>
      <c r="C1119" s="18" t="s">
        <v>354</v>
      </c>
      <c r="D1119" s="18" t="s">
        <v>938</v>
      </c>
      <c r="E1119" s="18" t="s">
        <v>17</v>
      </c>
      <c r="F1119" s="19">
        <f t="shared" si="506"/>
        <v>57000</v>
      </c>
      <c r="G1119" s="20">
        <f t="shared" si="506"/>
        <v>450000</v>
      </c>
      <c r="H1119" s="20">
        <f t="shared" si="506"/>
        <v>0</v>
      </c>
      <c r="I1119" s="20">
        <f t="shared" si="506"/>
        <v>0</v>
      </c>
    </row>
    <row r="1120" spans="1:9" ht="42.75" customHeight="1" x14ac:dyDescent="0.2">
      <c r="A1120" s="30" t="s">
        <v>18</v>
      </c>
      <c r="B1120" s="18" t="s">
        <v>338</v>
      </c>
      <c r="C1120" s="18" t="s">
        <v>354</v>
      </c>
      <c r="D1120" s="18" t="s">
        <v>938</v>
      </c>
      <c r="E1120" s="18" t="s">
        <v>19</v>
      </c>
      <c r="F1120" s="19">
        <v>57000</v>
      </c>
      <c r="G1120" s="20">
        <v>450000</v>
      </c>
      <c r="H1120" s="20">
        <v>0</v>
      </c>
      <c r="I1120" s="20">
        <v>0</v>
      </c>
    </row>
    <row r="1121" spans="1:9" ht="35.25" customHeight="1" x14ac:dyDescent="0.2">
      <c r="A1121" s="30" t="s">
        <v>777</v>
      </c>
      <c r="B1121" s="18" t="s">
        <v>338</v>
      </c>
      <c r="C1121" s="18" t="s">
        <v>354</v>
      </c>
      <c r="D1121" s="18" t="s">
        <v>776</v>
      </c>
      <c r="E1121" s="18" t="s">
        <v>4</v>
      </c>
      <c r="F1121" s="19">
        <f>F1122</f>
        <v>19540331</v>
      </c>
      <c r="G1121" s="20">
        <f>G1122</f>
        <v>31054166</v>
      </c>
      <c r="H1121" s="20">
        <f t="shared" ref="H1121:I1121" si="507">H1122</f>
        <v>24395122</v>
      </c>
      <c r="I1121" s="20">
        <f t="shared" si="507"/>
        <v>24395122</v>
      </c>
    </row>
    <row r="1122" spans="1:9" ht="32.25" customHeight="1" x14ac:dyDescent="0.2">
      <c r="A1122" s="30" t="s">
        <v>358</v>
      </c>
      <c r="B1122" s="18" t="s">
        <v>338</v>
      </c>
      <c r="C1122" s="18" t="s">
        <v>354</v>
      </c>
      <c r="D1122" s="18" t="s">
        <v>776</v>
      </c>
      <c r="E1122" s="18" t="s">
        <v>4</v>
      </c>
      <c r="F1122" s="19">
        <f>F1123+F1130</f>
        <v>19540331</v>
      </c>
      <c r="G1122" s="20">
        <f>G1123+G1130</f>
        <v>31054166</v>
      </c>
      <c r="H1122" s="20">
        <f t="shared" ref="H1122:I1122" si="508">H1123+H1130</f>
        <v>24395122</v>
      </c>
      <c r="I1122" s="20">
        <f t="shared" si="508"/>
        <v>24395122</v>
      </c>
    </row>
    <row r="1123" spans="1:9" ht="27.75" customHeight="1" x14ac:dyDescent="0.2">
      <c r="A1123" s="30" t="s">
        <v>282</v>
      </c>
      <c r="B1123" s="18" t="s">
        <v>338</v>
      </c>
      <c r="C1123" s="18" t="s">
        <v>354</v>
      </c>
      <c r="D1123" s="18" t="s">
        <v>778</v>
      </c>
      <c r="E1123" s="18" t="s">
        <v>4</v>
      </c>
      <c r="F1123" s="19">
        <f>F1124+F1126+F1128</f>
        <v>18262228</v>
      </c>
      <c r="G1123" s="20">
        <f>G1124+G1126+G1128</f>
        <v>29776066</v>
      </c>
      <c r="H1123" s="20">
        <f t="shared" ref="H1123:I1123" si="509">H1124+H1126+H1128</f>
        <v>23117022</v>
      </c>
      <c r="I1123" s="20">
        <f t="shared" si="509"/>
        <v>23117022</v>
      </c>
    </row>
    <row r="1124" spans="1:9" ht="63.75" x14ac:dyDescent="0.2">
      <c r="A1124" s="30" t="s">
        <v>12</v>
      </c>
      <c r="B1124" s="18" t="s">
        <v>338</v>
      </c>
      <c r="C1124" s="18" t="s">
        <v>354</v>
      </c>
      <c r="D1124" s="18" t="s">
        <v>778</v>
      </c>
      <c r="E1124" s="18" t="s">
        <v>13</v>
      </c>
      <c r="F1124" s="19">
        <f>F1125</f>
        <v>14529825</v>
      </c>
      <c r="G1124" s="20">
        <f>G1125</f>
        <v>24630587</v>
      </c>
      <c r="H1124" s="20">
        <f t="shared" ref="H1124:I1124" si="510">H1125</f>
        <v>18995549</v>
      </c>
      <c r="I1124" s="20">
        <f t="shared" si="510"/>
        <v>18995549</v>
      </c>
    </row>
    <row r="1125" spans="1:9" ht="25.5" x14ac:dyDescent="0.2">
      <c r="A1125" s="30" t="s">
        <v>178</v>
      </c>
      <c r="B1125" s="18" t="s">
        <v>338</v>
      </c>
      <c r="C1125" s="18" t="s">
        <v>354</v>
      </c>
      <c r="D1125" s="18" t="s">
        <v>778</v>
      </c>
      <c r="E1125" s="18" t="s">
        <v>179</v>
      </c>
      <c r="F1125" s="19">
        <v>14529825</v>
      </c>
      <c r="G1125" s="20">
        <v>24630587</v>
      </c>
      <c r="H1125" s="20">
        <v>18995549</v>
      </c>
      <c r="I1125" s="20">
        <v>18995549</v>
      </c>
    </row>
    <row r="1126" spans="1:9" ht="38.25" x14ac:dyDescent="0.2">
      <c r="A1126" s="30" t="s">
        <v>16</v>
      </c>
      <c r="B1126" s="18" t="s">
        <v>338</v>
      </c>
      <c r="C1126" s="18" t="s">
        <v>354</v>
      </c>
      <c r="D1126" s="18" t="s">
        <v>778</v>
      </c>
      <c r="E1126" s="18" t="s">
        <v>17</v>
      </c>
      <c r="F1126" s="19">
        <f>F1127</f>
        <v>3685010</v>
      </c>
      <c r="G1126" s="20">
        <f>G1127</f>
        <v>5098086</v>
      </c>
      <c r="H1126" s="20">
        <f t="shared" ref="H1126:I1126" si="511">H1127</f>
        <v>4074080</v>
      </c>
      <c r="I1126" s="20">
        <f t="shared" si="511"/>
        <v>4074080</v>
      </c>
    </row>
    <row r="1127" spans="1:9" ht="38.25" x14ac:dyDescent="0.2">
      <c r="A1127" s="30" t="s">
        <v>18</v>
      </c>
      <c r="B1127" s="18" t="s">
        <v>338</v>
      </c>
      <c r="C1127" s="18" t="s">
        <v>354</v>
      </c>
      <c r="D1127" s="18" t="s">
        <v>778</v>
      </c>
      <c r="E1127" s="18" t="s">
        <v>19</v>
      </c>
      <c r="F1127" s="19">
        <v>3685010</v>
      </c>
      <c r="G1127" s="20">
        <v>5098086</v>
      </c>
      <c r="H1127" s="20">
        <v>4074080</v>
      </c>
      <c r="I1127" s="20">
        <v>4074080</v>
      </c>
    </row>
    <row r="1128" spans="1:9" x14ac:dyDescent="0.2">
      <c r="A1128" s="30" t="s">
        <v>20</v>
      </c>
      <c r="B1128" s="18" t="s">
        <v>338</v>
      </c>
      <c r="C1128" s="18" t="s">
        <v>354</v>
      </c>
      <c r="D1128" s="18" t="s">
        <v>778</v>
      </c>
      <c r="E1128" s="18" t="s">
        <v>21</v>
      </c>
      <c r="F1128" s="19">
        <f>F1129</f>
        <v>47393</v>
      </c>
      <c r="G1128" s="20">
        <f>G1129</f>
        <v>47393</v>
      </c>
      <c r="H1128" s="20">
        <f t="shared" ref="H1128:I1128" si="512">H1129</f>
        <v>47393</v>
      </c>
      <c r="I1128" s="20">
        <f t="shared" si="512"/>
        <v>47393</v>
      </c>
    </row>
    <row r="1129" spans="1:9" ht="25.5" x14ac:dyDescent="0.2">
      <c r="A1129" s="30" t="s">
        <v>22</v>
      </c>
      <c r="B1129" s="18" t="s">
        <v>338</v>
      </c>
      <c r="C1129" s="18" t="s">
        <v>354</v>
      </c>
      <c r="D1129" s="18" t="s">
        <v>778</v>
      </c>
      <c r="E1129" s="18" t="s">
        <v>23</v>
      </c>
      <c r="F1129" s="19">
        <v>47393</v>
      </c>
      <c r="G1129" s="20">
        <v>47393</v>
      </c>
      <c r="H1129" s="20">
        <v>47393</v>
      </c>
      <c r="I1129" s="20">
        <v>47393</v>
      </c>
    </row>
    <row r="1130" spans="1:9" ht="41.25" customHeight="1" x14ac:dyDescent="0.2">
      <c r="A1130" s="27" t="s">
        <v>780</v>
      </c>
      <c r="B1130" s="18" t="s">
        <v>338</v>
      </c>
      <c r="C1130" s="18" t="s">
        <v>354</v>
      </c>
      <c r="D1130" s="18" t="s">
        <v>779</v>
      </c>
      <c r="E1130" s="18" t="s">
        <v>4</v>
      </c>
      <c r="F1130" s="19">
        <f t="shared" ref="F1130:I1131" si="513">F1131</f>
        <v>1278103</v>
      </c>
      <c r="G1130" s="20">
        <f t="shared" si="513"/>
        <v>1278100</v>
      </c>
      <c r="H1130" s="20">
        <f t="shared" si="513"/>
        <v>1278100</v>
      </c>
      <c r="I1130" s="20">
        <f t="shared" si="513"/>
        <v>1278100</v>
      </c>
    </row>
    <row r="1131" spans="1:9" ht="38.25" x14ac:dyDescent="0.2">
      <c r="A1131" s="30" t="s">
        <v>16</v>
      </c>
      <c r="B1131" s="18" t="s">
        <v>338</v>
      </c>
      <c r="C1131" s="18" t="s">
        <v>354</v>
      </c>
      <c r="D1131" s="18" t="s">
        <v>779</v>
      </c>
      <c r="E1131" s="18" t="s">
        <v>17</v>
      </c>
      <c r="F1131" s="19">
        <f t="shared" si="513"/>
        <v>1278103</v>
      </c>
      <c r="G1131" s="20">
        <f t="shared" si="513"/>
        <v>1278100</v>
      </c>
      <c r="H1131" s="20">
        <f t="shared" si="513"/>
        <v>1278100</v>
      </c>
      <c r="I1131" s="20">
        <f t="shared" si="513"/>
        <v>1278100</v>
      </c>
    </row>
    <row r="1132" spans="1:9" ht="38.25" x14ac:dyDescent="0.2">
      <c r="A1132" s="30" t="s">
        <v>18</v>
      </c>
      <c r="B1132" s="18" t="s">
        <v>338</v>
      </c>
      <c r="C1132" s="18" t="s">
        <v>354</v>
      </c>
      <c r="D1132" s="18" t="s">
        <v>779</v>
      </c>
      <c r="E1132" s="18" t="s">
        <v>19</v>
      </c>
      <c r="F1132" s="19">
        <v>1278103</v>
      </c>
      <c r="G1132" s="20">
        <v>1278100</v>
      </c>
      <c r="H1132" s="20">
        <v>1278100</v>
      </c>
      <c r="I1132" s="20">
        <v>1278100</v>
      </c>
    </row>
    <row r="1133" spans="1:9" ht="38.25" x14ac:dyDescent="0.2">
      <c r="A1133" s="30" t="s">
        <v>781</v>
      </c>
      <c r="B1133" s="18" t="s">
        <v>338</v>
      </c>
      <c r="C1133" s="18" t="s">
        <v>354</v>
      </c>
      <c r="D1133" s="18" t="s">
        <v>782</v>
      </c>
      <c r="E1133" s="18" t="s">
        <v>4</v>
      </c>
      <c r="F1133" s="19" t="e">
        <f>#REF!</f>
        <v>#REF!</v>
      </c>
      <c r="G1133" s="20">
        <f>G1134</f>
        <v>10417573</v>
      </c>
      <c r="H1133" s="20">
        <f t="shared" ref="H1133:I1133" si="514">H1134</f>
        <v>10417573</v>
      </c>
      <c r="I1133" s="20">
        <f t="shared" si="514"/>
        <v>10417573</v>
      </c>
    </row>
    <row r="1134" spans="1:9" ht="25.5" x14ac:dyDescent="0.2">
      <c r="A1134" s="30" t="s">
        <v>282</v>
      </c>
      <c r="B1134" s="18" t="s">
        <v>338</v>
      </c>
      <c r="C1134" s="18" t="s">
        <v>354</v>
      </c>
      <c r="D1134" s="18" t="s">
        <v>783</v>
      </c>
      <c r="E1134" s="18" t="s">
        <v>4</v>
      </c>
      <c r="F1134" s="19">
        <f>F1135+F1137+F1139</f>
        <v>9046574</v>
      </c>
      <c r="G1134" s="20">
        <f>G1135+G1137+G1139</f>
        <v>10417573</v>
      </c>
      <c r="H1134" s="20">
        <f t="shared" ref="H1134:I1134" si="515">H1135+H1137+H1139</f>
        <v>10417573</v>
      </c>
      <c r="I1134" s="20">
        <f t="shared" si="515"/>
        <v>10417573</v>
      </c>
    </row>
    <row r="1135" spans="1:9" ht="67.5" customHeight="1" x14ac:dyDescent="0.2">
      <c r="A1135" s="30" t="s">
        <v>12</v>
      </c>
      <c r="B1135" s="18" t="s">
        <v>338</v>
      </c>
      <c r="C1135" s="18" t="s">
        <v>354</v>
      </c>
      <c r="D1135" s="18" t="s">
        <v>783</v>
      </c>
      <c r="E1135" s="18" t="s">
        <v>13</v>
      </c>
      <c r="F1135" s="19">
        <f>F1136</f>
        <v>7172951</v>
      </c>
      <c r="G1135" s="20">
        <f>G1136</f>
        <v>8442465</v>
      </c>
      <c r="H1135" s="20">
        <f t="shared" ref="H1135:I1135" si="516">H1136</f>
        <v>8442465</v>
      </c>
      <c r="I1135" s="20">
        <f t="shared" si="516"/>
        <v>8442465</v>
      </c>
    </row>
    <row r="1136" spans="1:9" ht="25.5" x14ac:dyDescent="0.2">
      <c r="A1136" s="30" t="s">
        <v>178</v>
      </c>
      <c r="B1136" s="18" t="s">
        <v>338</v>
      </c>
      <c r="C1136" s="18" t="s">
        <v>354</v>
      </c>
      <c r="D1136" s="18" t="s">
        <v>783</v>
      </c>
      <c r="E1136" s="18" t="s">
        <v>179</v>
      </c>
      <c r="F1136" s="19">
        <v>7172951</v>
      </c>
      <c r="G1136" s="20">
        <v>8442465</v>
      </c>
      <c r="H1136" s="20">
        <v>8442465</v>
      </c>
      <c r="I1136" s="20">
        <v>8442465</v>
      </c>
    </row>
    <row r="1137" spans="1:9" ht="38.25" x14ac:dyDescent="0.2">
      <c r="A1137" s="30" t="s">
        <v>16</v>
      </c>
      <c r="B1137" s="18" t="s">
        <v>338</v>
      </c>
      <c r="C1137" s="18" t="s">
        <v>354</v>
      </c>
      <c r="D1137" s="18" t="s">
        <v>783</v>
      </c>
      <c r="E1137" s="18" t="s">
        <v>17</v>
      </c>
      <c r="F1137" s="19">
        <f>F1138</f>
        <v>1873623</v>
      </c>
      <c r="G1137" s="20">
        <f>G1138</f>
        <v>1975108</v>
      </c>
      <c r="H1137" s="20">
        <f t="shared" ref="H1137:I1137" si="517">H1138</f>
        <v>1975108</v>
      </c>
      <c r="I1137" s="20">
        <f t="shared" si="517"/>
        <v>1975108</v>
      </c>
    </row>
    <row r="1138" spans="1:9" ht="37.5" customHeight="1" x14ac:dyDescent="0.2">
      <c r="A1138" s="30" t="s">
        <v>18</v>
      </c>
      <c r="B1138" s="18" t="s">
        <v>338</v>
      </c>
      <c r="C1138" s="18" t="s">
        <v>354</v>
      </c>
      <c r="D1138" s="18" t="s">
        <v>783</v>
      </c>
      <c r="E1138" s="18" t="s">
        <v>19</v>
      </c>
      <c r="F1138" s="19">
        <v>1873623</v>
      </c>
      <c r="G1138" s="20">
        <v>1975108</v>
      </c>
      <c r="H1138" s="20">
        <v>1975108</v>
      </c>
      <c r="I1138" s="20">
        <v>1975108</v>
      </c>
    </row>
    <row r="1139" spans="1:9" hidden="1" x14ac:dyDescent="0.2">
      <c r="A1139" s="30" t="s">
        <v>20</v>
      </c>
      <c r="B1139" s="18" t="s">
        <v>338</v>
      </c>
      <c r="C1139" s="18" t="s">
        <v>354</v>
      </c>
      <c r="D1139" s="18" t="s">
        <v>359</v>
      </c>
      <c r="E1139" s="18" t="s">
        <v>21</v>
      </c>
      <c r="F1139" s="19">
        <f>F1140</f>
        <v>0</v>
      </c>
      <c r="G1139" s="20">
        <f>G1140</f>
        <v>0</v>
      </c>
      <c r="H1139" s="20">
        <f t="shared" ref="H1139:I1139" si="518">H1140</f>
        <v>0</v>
      </c>
      <c r="I1139" s="20">
        <f t="shared" si="518"/>
        <v>0</v>
      </c>
    </row>
    <row r="1140" spans="1:9" ht="25.5" hidden="1" x14ac:dyDescent="0.2">
      <c r="A1140" s="30" t="s">
        <v>22</v>
      </c>
      <c r="B1140" s="18" t="s">
        <v>338</v>
      </c>
      <c r="C1140" s="18" t="s">
        <v>354</v>
      </c>
      <c r="D1140" s="18" t="s">
        <v>359</v>
      </c>
      <c r="E1140" s="18" t="s">
        <v>23</v>
      </c>
      <c r="F1140" s="19"/>
      <c r="G1140" s="20"/>
      <c r="H1140" s="20"/>
      <c r="I1140" s="20"/>
    </row>
    <row r="1141" spans="1:9" ht="42" customHeight="1" x14ac:dyDescent="0.2">
      <c r="A1141" s="30" t="s">
        <v>784</v>
      </c>
      <c r="B1141" s="18" t="s">
        <v>338</v>
      </c>
      <c r="C1141" s="18" t="s">
        <v>354</v>
      </c>
      <c r="D1141" s="18" t="s">
        <v>785</v>
      </c>
      <c r="E1141" s="18" t="s">
        <v>4</v>
      </c>
      <c r="F1141" s="19" t="e">
        <f>#REF!</f>
        <v>#REF!</v>
      </c>
      <c r="G1141" s="20">
        <f>G1142</f>
        <v>16458215</v>
      </c>
      <c r="H1141" s="20">
        <f t="shared" ref="H1141:I1141" si="519">H1142</f>
        <v>16458215</v>
      </c>
      <c r="I1141" s="20">
        <f t="shared" si="519"/>
        <v>16458215</v>
      </c>
    </row>
    <row r="1142" spans="1:9" ht="25.5" x14ac:dyDescent="0.2">
      <c r="A1142" s="30" t="s">
        <v>282</v>
      </c>
      <c r="B1142" s="18" t="s">
        <v>338</v>
      </c>
      <c r="C1142" s="18" t="s">
        <v>354</v>
      </c>
      <c r="D1142" s="18" t="s">
        <v>786</v>
      </c>
      <c r="E1142" s="18" t="s">
        <v>4</v>
      </c>
      <c r="F1142" s="19">
        <f>F1143+F1145+F1147</f>
        <v>13948819</v>
      </c>
      <c r="G1142" s="20">
        <f>G1143+G1145+G1147</f>
        <v>16458215</v>
      </c>
      <c r="H1142" s="20">
        <f t="shared" ref="H1142:I1142" si="520">H1143+H1145+H1147</f>
        <v>16458215</v>
      </c>
      <c r="I1142" s="20">
        <f t="shared" si="520"/>
        <v>16458215</v>
      </c>
    </row>
    <row r="1143" spans="1:9" ht="63.75" x14ac:dyDescent="0.2">
      <c r="A1143" s="30" t="s">
        <v>12</v>
      </c>
      <c r="B1143" s="18" t="s">
        <v>338</v>
      </c>
      <c r="C1143" s="18" t="s">
        <v>354</v>
      </c>
      <c r="D1143" s="18" t="s">
        <v>786</v>
      </c>
      <c r="E1143" s="18" t="s">
        <v>13</v>
      </c>
      <c r="F1143" s="19">
        <f>F1144</f>
        <v>12506685</v>
      </c>
      <c r="G1143" s="20">
        <f>G1144</f>
        <v>14645094</v>
      </c>
      <c r="H1143" s="20">
        <f t="shared" ref="H1143:I1143" si="521">H1144</f>
        <v>14645094</v>
      </c>
      <c r="I1143" s="20">
        <f t="shared" si="521"/>
        <v>14645094</v>
      </c>
    </row>
    <row r="1144" spans="1:9" ht="25.5" x14ac:dyDescent="0.2">
      <c r="A1144" s="30" t="s">
        <v>178</v>
      </c>
      <c r="B1144" s="18" t="s">
        <v>338</v>
      </c>
      <c r="C1144" s="18" t="s">
        <v>354</v>
      </c>
      <c r="D1144" s="18" t="s">
        <v>786</v>
      </c>
      <c r="E1144" s="18" t="s">
        <v>179</v>
      </c>
      <c r="F1144" s="19">
        <v>12506685</v>
      </c>
      <c r="G1144" s="20">
        <v>14645094</v>
      </c>
      <c r="H1144" s="20">
        <v>14645094</v>
      </c>
      <c r="I1144" s="20">
        <v>14645094</v>
      </c>
    </row>
    <row r="1145" spans="1:9" ht="38.25" x14ac:dyDescent="0.2">
      <c r="A1145" s="30" t="s">
        <v>16</v>
      </c>
      <c r="B1145" s="18" t="s">
        <v>338</v>
      </c>
      <c r="C1145" s="18" t="s">
        <v>354</v>
      </c>
      <c r="D1145" s="18" t="s">
        <v>786</v>
      </c>
      <c r="E1145" s="18" t="s">
        <v>17</v>
      </c>
      <c r="F1145" s="19">
        <f>F1146</f>
        <v>1438362</v>
      </c>
      <c r="G1145" s="20">
        <f>G1146</f>
        <v>1809349</v>
      </c>
      <c r="H1145" s="20">
        <f t="shared" ref="H1145:I1145" si="522">H1146</f>
        <v>1809349</v>
      </c>
      <c r="I1145" s="20">
        <f t="shared" si="522"/>
        <v>1809349</v>
      </c>
    </row>
    <row r="1146" spans="1:9" ht="38.25" x14ac:dyDescent="0.2">
      <c r="A1146" s="30" t="s">
        <v>18</v>
      </c>
      <c r="B1146" s="18" t="s">
        <v>338</v>
      </c>
      <c r="C1146" s="18" t="s">
        <v>354</v>
      </c>
      <c r="D1146" s="18" t="s">
        <v>786</v>
      </c>
      <c r="E1146" s="18" t="s">
        <v>19</v>
      </c>
      <c r="F1146" s="19">
        <v>1438362</v>
      </c>
      <c r="G1146" s="20">
        <v>1809349</v>
      </c>
      <c r="H1146" s="20">
        <v>1809349</v>
      </c>
      <c r="I1146" s="20">
        <v>1809349</v>
      </c>
    </row>
    <row r="1147" spans="1:9" x14ac:dyDescent="0.2">
      <c r="A1147" s="30" t="s">
        <v>20</v>
      </c>
      <c r="B1147" s="18" t="s">
        <v>338</v>
      </c>
      <c r="C1147" s="18" t="s">
        <v>354</v>
      </c>
      <c r="D1147" s="18" t="s">
        <v>786</v>
      </c>
      <c r="E1147" s="18" t="s">
        <v>21</v>
      </c>
      <c r="F1147" s="19">
        <f>F1148</f>
        <v>3772</v>
      </c>
      <c r="G1147" s="20">
        <f>G1148</f>
        <v>3772</v>
      </c>
      <c r="H1147" s="20">
        <f t="shared" ref="H1147:I1147" si="523">H1148</f>
        <v>3772</v>
      </c>
      <c r="I1147" s="20">
        <f t="shared" si="523"/>
        <v>3772</v>
      </c>
    </row>
    <row r="1148" spans="1:9" ht="25.5" x14ac:dyDescent="0.2">
      <c r="A1148" s="30" t="s">
        <v>22</v>
      </c>
      <c r="B1148" s="18" t="s">
        <v>338</v>
      </c>
      <c r="C1148" s="18" t="s">
        <v>354</v>
      </c>
      <c r="D1148" s="18" t="s">
        <v>786</v>
      </c>
      <c r="E1148" s="18" t="s">
        <v>23</v>
      </c>
      <c r="F1148" s="19">
        <v>3772</v>
      </c>
      <c r="G1148" s="20">
        <v>3772</v>
      </c>
      <c r="H1148" s="20">
        <v>3772</v>
      </c>
      <c r="I1148" s="20">
        <v>3772</v>
      </c>
    </row>
    <row r="1149" spans="1:9" x14ac:dyDescent="0.2">
      <c r="A1149" s="30" t="s">
        <v>360</v>
      </c>
      <c r="B1149" s="18" t="s">
        <v>338</v>
      </c>
      <c r="C1149" s="18" t="s">
        <v>361</v>
      </c>
      <c r="D1149" s="18" t="s">
        <v>564</v>
      </c>
      <c r="E1149" s="18" t="s">
        <v>4</v>
      </c>
      <c r="F1149" s="19" t="e">
        <f t="shared" ref="F1149:I1153" si="524">F1150</f>
        <v>#REF!</v>
      </c>
      <c r="G1149" s="20">
        <f t="shared" si="524"/>
        <v>3989494</v>
      </c>
      <c r="H1149" s="20">
        <f t="shared" si="524"/>
        <v>3989494</v>
      </c>
      <c r="I1149" s="20">
        <f t="shared" si="524"/>
        <v>3989494</v>
      </c>
    </row>
    <row r="1150" spans="1:9" ht="38.25" x14ac:dyDescent="0.2">
      <c r="A1150" s="30" t="s">
        <v>339</v>
      </c>
      <c r="B1150" s="18" t="s">
        <v>338</v>
      </c>
      <c r="C1150" s="18" t="s">
        <v>361</v>
      </c>
      <c r="D1150" s="18" t="s">
        <v>887</v>
      </c>
      <c r="E1150" s="18" t="s">
        <v>4</v>
      </c>
      <c r="F1150" s="19" t="e">
        <f t="shared" si="524"/>
        <v>#REF!</v>
      </c>
      <c r="G1150" s="20">
        <f t="shared" si="524"/>
        <v>3989494</v>
      </c>
      <c r="H1150" s="20">
        <f t="shared" si="524"/>
        <v>3989494</v>
      </c>
      <c r="I1150" s="20">
        <f t="shared" si="524"/>
        <v>3989494</v>
      </c>
    </row>
    <row r="1151" spans="1:9" ht="33.75" customHeight="1" x14ac:dyDescent="0.2">
      <c r="A1151" s="30" t="s">
        <v>787</v>
      </c>
      <c r="B1151" s="18" t="s">
        <v>338</v>
      </c>
      <c r="C1151" s="18" t="s">
        <v>361</v>
      </c>
      <c r="D1151" s="18" t="s">
        <v>788</v>
      </c>
      <c r="E1151" s="18" t="s">
        <v>4</v>
      </c>
      <c r="F1151" s="19" t="e">
        <f>#REF!</f>
        <v>#REF!</v>
      </c>
      <c r="G1151" s="20">
        <f>G1152</f>
        <v>3989494</v>
      </c>
      <c r="H1151" s="20">
        <f t="shared" si="524"/>
        <v>3989494</v>
      </c>
      <c r="I1151" s="20">
        <f t="shared" si="524"/>
        <v>3989494</v>
      </c>
    </row>
    <row r="1152" spans="1:9" ht="25.5" x14ac:dyDescent="0.2">
      <c r="A1152" s="30" t="s">
        <v>282</v>
      </c>
      <c r="B1152" s="18" t="s">
        <v>338</v>
      </c>
      <c r="C1152" s="18" t="s">
        <v>361</v>
      </c>
      <c r="D1152" s="18" t="s">
        <v>789</v>
      </c>
      <c r="E1152" s="18" t="s">
        <v>4</v>
      </c>
      <c r="F1152" s="19">
        <f>F1153+F1155</f>
        <v>3306043</v>
      </c>
      <c r="G1152" s="20">
        <f>G1153+G1155</f>
        <v>3989494</v>
      </c>
      <c r="H1152" s="20">
        <f t="shared" ref="H1152:I1152" si="525">H1153+H1155</f>
        <v>3989494</v>
      </c>
      <c r="I1152" s="20">
        <f t="shared" si="525"/>
        <v>3989494</v>
      </c>
    </row>
    <row r="1153" spans="1:9" ht="67.5" customHeight="1" x14ac:dyDescent="0.2">
      <c r="A1153" s="30" t="s">
        <v>12</v>
      </c>
      <c r="B1153" s="18" t="s">
        <v>338</v>
      </c>
      <c r="C1153" s="18" t="s">
        <v>361</v>
      </c>
      <c r="D1153" s="18" t="s">
        <v>789</v>
      </c>
      <c r="E1153" s="18" t="s">
        <v>13</v>
      </c>
      <c r="F1153" s="19">
        <f t="shared" si="524"/>
        <v>2207062</v>
      </c>
      <c r="G1153" s="20">
        <f t="shared" si="524"/>
        <v>2584428</v>
      </c>
      <c r="H1153" s="20">
        <f t="shared" si="524"/>
        <v>2584428</v>
      </c>
      <c r="I1153" s="20">
        <f t="shared" si="524"/>
        <v>2584428</v>
      </c>
    </row>
    <row r="1154" spans="1:9" ht="25.5" x14ac:dyDescent="0.2">
      <c r="A1154" s="30" t="s">
        <v>178</v>
      </c>
      <c r="B1154" s="18" t="s">
        <v>338</v>
      </c>
      <c r="C1154" s="18" t="s">
        <v>361</v>
      </c>
      <c r="D1154" s="18" t="s">
        <v>789</v>
      </c>
      <c r="E1154" s="18" t="s">
        <v>179</v>
      </c>
      <c r="F1154" s="19">
        <v>2207062</v>
      </c>
      <c r="G1154" s="20">
        <v>2584428</v>
      </c>
      <c r="H1154" s="20">
        <v>2584428</v>
      </c>
      <c r="I1154" s="20">
        <v>2584428</v>
      </c>
    </row>
    <row r="1155" spans="1:9" ht="38.25" x14ac:dyDescent="0.2">
      <c r="A1155" s="30" t="s">
        <v>16</v>
      </c>
      <c r="B1155" s="18" t="s">
        <v>338</v>
      </c>
      <c r="C1155" s="18" t="s">
        <v>361</v>
      </c>
      <c r="D1155" s="18" t="s">
        <v>789</v>
      </c>
      <c r="E1155" s="18" t="s">
        <v>17</v>
      </c>
      <c r="F1155" s="19">
        <f>F1156</f>
        <v>1098981</v>
      </c>
      <c r="G1155" s="20">
        <f>G1156</f>
        <v>1405066</v>
      </c>
      <c r="H1155" s="20">
        <f t="shared" ref="H1155:I1155" si="526">H1156</f>
        <v>1405066</v>
      </c>
      <c r="I1155" s="20">
        <f t="shared" si="526"/>
        <v>1405066</v>
      </c>
    </row>
    <row r="1156" spans="1:9" ht="38.25" x14ac:dyDescent="0.2">
      <c r="A1156" s="30" t="s">
        <v>18</v>
      </c>
      <c r="B1156" s="18" t="s">
        <v>338</v>
      </c>
      <c r="C1156" s="18" t="s">
        <v>361</v>
      </c>
      <c r="D1156" s="18" t="s">
        <v>789</v>
      </c>
      <c r="E1156" s="18" t="s">
        <v>19</v>
      </c>
      <c r="F1156" s="19">
        <v>1098981</v>
      </c>
      <c r="G1156" s="20">
        <v>1405066</v>
      </c>
      <c r="H1156" s="20">
        <v>1405066</v>
      </c>
      <c r="I1156" s="20">
        <v>1405066</v>
      </c>
    </row>
    <row r="1157" spans="1:9" ht="24.75" customHeight="1" x14ac:dyDescent="0.2">
      <c r="A1157" s="30" t="s">
        <v>362</v>
      </c>
      <c r="B1157" s="18" t="s">
        <v>338</v>
      </c>
      <c r="C1157" s="18" t="s">
        <v>363</v>
      </c>
      <c r="D1157" s="18" t="s">
        <v>564</v>
      </c>
      <c r="E1157" s="18" t="s">
        <v>4</v>
      </c>
      <c r="F1157" s="19" t="e">
        <f>F1158+F1164+F1184</f>
        <v>#REF!</v>
      </c>
      <c r="G1157" s="20">
        <f>G1158+G1164+G1184</f>
        <v>38242016</v>
      </c>
      <c r="H1157" s="20">
        <f>H1158+H1164+H1184</f>
        <v>38242016</v>
      </c>
      <c r="I1157" s="20">
        <f>I1158+I1164+I1184</f>
        <v>38242016</v>
      </c>
    </row>
    <row r="1158" spans="1:9" ht="38.25" hidden="1" x14ac:dyDescent="0.2">
      <c r="A1158" s="30" t="s">
        <v>339</v>
      </c>
      <c r="B1158" s="18" t="s">
        <v>338</v>
      </c>
      <c r="C1158" s="18" t="s">
        <v>363</v>
      </c>
      <c r="D1158" s="18" t="s">
        <v>887</v>
      </c>
      <c r="E1158" s="18" t="s">
        <v>4</v>
      </c>
      <c r="F1158" s="19">
        <f t="shared" ref="F1158:I1162" si="527">F1159</f>
        <v>0</v>
      </c>
      <c r="G1158" s="20">
        <f t="shared" si="527"/>
        <v>0</v>
      </c>
      <c r="H1158" s="20">
        <f t="shared" si="527"/>
        <v>0</v>
      </c>
      <c r="I1158" s="20">
        <f t="shared" si="527"/>
        <v>0</v>
      </c>
    </row>
    <row r="1159" spans="1:9" ht="63.75" hidden="1" x14ac:dyDescent="0.2">
      <c r="A1159" s="30" t="s">
        <v>340</v>
      </c>
      <c r="B1159" s="18" t="s">
        <v>338</v>
      </c>
      <c r="C1159" s="18" t="s">
        <v>363</v>
      </c>
      <c r="D1159" s="18" t="s">
        <v>891</v>
      </c>
      <c r="E1159" s="18" t="s">
        <v>4</v>
      </c>
      <c r="F1159" s="19">
        <f t="shared" si="527"/>
        <v>0</v>
      </c>
      <c r="G1159" s="20">
        <f t="shared" si="527"/>
        <v>0</v>
      </c>
      <c r="H1159" s="20">
        <f t="shared" si="527"/>
        <v>0</v>
      </c>
      <c r="I1159" s="20">
        <f t="shared" si="527"/>
        <v>0</v>
      </c>
    </row>
    <row r="1160" spans="1:9" ht="38.25" hidden="1" x14ac:dyDescent="0.2">
      <c r="A1160" s="30" t="s">
        <v>341</v>
      </c>
      <c r="B1160" s="18" t="s">
        <v>338</v>
      </c>
      <c r="C1160" s="18" t="s">
        <v>363</v>
      </c>
      <c r="D1160" s="18" t="s">
        <v>892</v>
      </c>
      <c r="E1160" s="18" t="s">
        <v>4</v>
      </c>
      <c r="F1160" s="19">
        <f t="shared" si="527"/>
        <v>0</v>
      </c>
      <c r="G1160" s="20">
        <f t="shared" si="527"/>
        <v>0</v>
      </c>
      <c r="H1160" s="20">
        <f t="shared" si="527"/>
        <v>0</v>
      </c>
      <c r="I1160" s="20">
        <f t="shared" si="527"/>
        <v>0</v>
      </c>
    </row>
    <row r="1161" spans="1:9" ht="38.25" hidden="1" x14ac:dyDescent="0.2">
      <c r="A1161" s="30" t="s">
        <v>347</v>
      </c>
      <c r="B1161" s="18" t="s">
        <v>338</v>
      </c>
      <c r="C1161" s="18" t="s">
        <v>363</v>
      </c>
      <c r="D1161" s="18" t="s">
        <v>893</v>
      </c>
      <c r="E1161" s="18" t="s">
        <v>4</v>
      </c>
      <c r="F1161" s="19">
        <f t="shared" si="527"/>
        <v>0</v>
      </c>
      <c r="G1161" s="20">
        <f t="shared" si="527"/>
        <v>0</v>
      </c>
      <c r="H1161" s="20">
        <f t="shared" si="527"/>
        <v>0</v>
      </c>
      <c r="I1161" s="20">
        <f t="shared" si="527"/>
        <v>0</v>
      </c>
    </row>
    <row r="1162" spans="1:9" ht="38.25" hidden="1" x14ac:dyDescent="0.2">
      <c r="A1162" s="30" t="s">
        <v>16</v>
      </c>
      <c r="B1162" s="18" t="s">
        <v>338</v>
      </c>
      <c r="C1162" s="18" t="s">
        <v>363</v>
      </c>
      <c r="D1162" s="18" t="s">
        <v>893</v>
      </c>
      <c r="E1162" s="18" t="s">
        <v>17</v>
      </c>
      <c r="F1162" s="19">
        <f t="shared" si="527"/>
        <v>0</v>
      </c>
      <c r="G1162" s="20">
        <f t="shared" si="527"/>
        <v>0</v>
      </c>
      <c r="H1162" s="20">
        <f t="shared" si="527"/>
        <v>0</v>
      </c>
      <c r="I1162" s="20">
        <f t="shared" si="527"/>
        <v>0</v>
      </c>
    </row>
    <row r="1163" spans="1:9" ht="38.25" hidden="1" x14ac:dyDescent="0.2">
      <c r="A1163" s="30" t="s">
        <v>18</v>
      </c>
      <c r="B1163" s="18" t="s">
        <v>338</v>
      </c>
      <c r="C1163" s="18" t="s">
        <v>363</v>
      </c>
      <c r="D1163" s="18" t="s">
        <v>893</v>
      </c>
      <c r="E1163" s="18" t="s">
        <v>19</v>
      </c>
      <c r="F1163" s="19"/>
      <c r="G1163" s="20"/>
      <c r="H1163" s="20"/>
      <c r="I1163" s="20"/>
    </row>
    <row r="1164" spans="1:9" ht="34.5" customHeight="1" x14ac:dyDescent="0.2">
      <c r="A1164" s="30" t="s">
        <v>790</v>
      </c>
      <c r="B1164" s="18" t="s">
        <v>338</v>
      </c>
      <c r="C1164" s="18" t="s">
        <v>363</v>
      </c>
      <c r="D1164" s="18" t="s">
        <v>791</v>
      </c>
      <c r="E1164" s="18" t="s">
        <v>4</v>
      </c>
      <c r="F1164" s="19" t="e">
        <f>#REF!</f>
        <v>#REF!</v>
      </c>
      <c r="G1164" s="20">
        <f>G1165+G1170+G1177</f>
        <v>33524515</v>
      </c>
      <c r="H1164" s="20">
        <f t="shared" ref="H1164:I1164" si="528">H1165+H1170+H1177</f>
        <v>33524515</v>
      </c>
      <c r="I1164" s="20">
        <f t="shared" si="528"/>
        <v>33524515</v>
      </c>
    </row>
    <row r="1165" spans="1:9" x14ac:dyDescent="0.2">
      <c r="A1165" s="30" t="s">
        <v>327</v>
      </c>
      <c r="B1165" s="18" t="s">
        <v>338</v>
      </c>
      <c r="C1165" s="18" t="s">
        <v>363</v>
      </c>
      <c r="D1165" s="18" t="s">
        <v>792</v>
      </c>
      <c r="E1165" s="18" t="s">
        <v>4</v>
      </c>
      <c r="F1165" s="19">
        <f>F1166+F1168</f>
        <v>7991113</v>
      </c>
      <c r="G1165" s="20">
        <f>G1166+G1168</f>
        <v>7048793</v>
      </c>
      <c r="H1165" s="20">
        <f t="shared" ref="H1165:I1165" si="529">H1166+H1168</f>
        <v>7048793</v>
      </c>
      <c r="I1165" s="20">
        <f t="shared" si="529"/>
        <v>7048793</v>
      </c>
    </row>
    <row r="1166" spans="1:9" ht="63.75" x14ac:dyDescent="0.2">
      <c r="A1166" s="30" t="s">
        <v>12</v>
      </c>
      <c r="B1166" s="18" t="s">
        <v>338</v>
      </c>
      <c r="C1166" s="18" t="s">
        <v>363</v>
      </c>
      <c r="D1166" s="18" t="s">
        <v>792</v>
      </c>
      <c r="E1166" s="18" t="s">
        <v>13</v>
      </c>
      <c r="F1166" s="19">
        <f>F1167</f>
        <v>7701395</v>
      </c>
      <c r="G1166" s="20">
        <f>G1167</f>
        <v>6624693</v>
      </c>
      <c r="H1166" s="20">
        <f t="shared" ref="H1166:I1166" si="530">H1167</f>
        <v>6624693</v>
      </c>
      <c r="I1166" s="20">
        <f t="shared" si="530"/>
        <v>6624693</v>
      </c>
    </row>
    <row r="1167" spans="1:9" ht="25.5" x14ac:dyDescent="0.2">
      <c r="A1167" s="30" t="s">
        <v>178</v>
      </c>
      <c r="B1167" s="18" t="s">
        <v>338</v>
      </c>
      <c r="C1167" s="18" t="s">
        <v>363</v>
      </c>
      <c r="D1167" s="18" t="s">
        <v>792</v>
      </c>
      <c r="E1167" s="18" t="s">
        <v>179</v>
      </c>
      <c r="F1167" s="19">
        <v>7701395</v>
      </c>
      <c r="G1167" s="20">
        <v>6624693</v>
      </c>
      <c r="H1167" s="20">
        <v>6624693</v>
      </c>
      <c r="I1167" s="20">
        <v>6624693</v>
      </c>
    </row>
    <row r="1168" spans="1:9" ht="38.25" x14ac:dyDescent="0.2">
      <c r="A1168" s="30" t="s">
        <v>16</v>
      </c>
      <c r="B1168" s="18" t="s">
        <v>338</v>
      </c>
      <c r="C1168" s="18" t="s">
        <v>363</v>
      </c>
      <c r="D1168" s="18" t="s">
        <v>792</v>
      </c>
      <c r="E1168" s="18" t="s">
        <v>17</v>
      </c>
      <c r="F1168" s="19">
        <f>F1169</f>
        <v>289718</v>
      </c>
      <c r="G1168" s="20">
        <f>G1169</f>
        <v>424100</v>
      </c>
      <c r="H1168" s="20">
        <f t="shared" ref="H1168:I1168" si="531">H1169</f>
        <v>424100</v>
      </c>
      <c r="I1168" s="20">
        <f t="shared" si="531"/>
        <v>424100</v>
      </c>
    </row>
    <row r="1169" spans="1:9" ht="38.25" x14ac:dyDescent="0.2">
      <c r="A1169" s="30" t="s">
        <v>18</v>
      </c>
      <c r="B1169" s="18" t="s">
        <v>338</v>
      </c>
      <c r="C1169" s="18" t="s">
        <v>363</v>
      </c>
      <c r="D1169" s="18" t="s">
        <v>792</v>
      </c>
      <c r="E1169" s="18" t="s">
        <v>19</v>
      </c>
      <c r="F1169" s="19">
        <v>289718</v>
      </c>
      <c r="G1169" s="20">
        <v>424100</v>
      </c>
      <c r="H1169" s="20">
        <v>424100</v>
      </c>
      <c r="I1169" s="20">
        <v>424100</v>
      </c>
    </row>
    <row r="1170" spans="1:9" x14ac:dyDescent="0.2">
      <c r="A1170" s="30" t="s">
        <v>329</v>
      </c>
      <c r="B1170" s="18" t="s">
        <v>338</v>
      </c>
      <c r="C1170" s="18" t="s">
        <v>363</v>
      </c>
      <c r="D1170" s="18" t="s">
        <v>793</v>
      </c>
      <c r="E1170" s="18" t="s">
        <v>4</v>
      </c>
      <c r="F1170" s="19">
        <f>F1171+F1173+F1175</f>
        <v>17849846</v>
      </c>
      <c r="G1170" s="20">
        <f>G1171+G1173+G1175</f>
        <v>19596088</v>
      </c>
      <c r="H1170" s="20">
        <f t="shared" ref="H1170:I1170" si="532">H1171+H1173+H1175</f>
        <v>19596088</v>
      </c>
      <c r="I1170" s="20">
        <f t="shared" si="532"/>
        <v>19596088</v>
      </c>
    </row>
    <row r="1171" spans="1:9" ht="63.75" x14ac:dyDescent="0.2">
      <c r="A1171" s="30" t="s">
        <v>12</v>
      </c>
      <c r="B1171" s="18" t="s">
        <v>338</v>
      </c>
      <c r="C1171" s="18" t="s">
        <v>363</v>
      </c>
      <c r="D1171" s="18" t="s">
        <v>793</v>
      </c>
      <c r="E1171" s="18" t="s">
        <v>13</v>
      </c>
      <c r="F1171" s="19">
        <f>F1172</f>
        <v>17367114</v>
      </c>
      <c r="G1171" s="20">
        <f>G1172</f>
        <v>18533419</v>
      </c>
      <c r="H1171" s="20">
        <f t="shared" ref="H1171:I1171" si="533">H1172</f>
        <v>18533419</v>
      </c>
      <c r="I1171" s="20">
        <f t="shared" si="533"/>
        <v>18533419</v>
      </c>
    </row>
    <row r="1172" spans="1:9" ht="25.5" x14ac:dyDescent="0.2">
      <c r="A1172" s="30" t="s">
        <v>178</v>
      </c>
      <c r="B1172" s="18" t="s">
        <v>338</v>
      </c>
      <c r="C1172" s="18" t="s">
        <v>363</v>
      </c>
      <c r="D1172" s="18" t="s">
        <v>793</v>
      </c>
      <c r="E1172" s="18" t="s">
        <v>179</v>
      </c>
      <c r="F1172" s="19">
        <v>17367114</v>
      </c>
      <c r="G1172" s="20">
        <v>18533419</v>
      </c>
      <c r="H1172" s="20">
        <v>18533419</v>
      </c>
      <c r="I1172" s="20">
        <v>18533419</v>
      </c>
    </row>
    <row r="1173" spans="1:9" ht="38.25" x14ac:dyDescent="0.2">
      <c r="A1173" s="30" t="s">
        <v>16</v>
      </c>
      <c r="B1173" s="18" t="s">
        <v>338</v>
      </c>
      <c r="C1173" s="18" t="s">
        <v>363</v>
      </c>
      <c r="D1173" s="18" t="s">
        <v>793</v>
      </c>
      <c r="E1173" s="18" t="s">
        <v>17</v>
      </c>
      <c r="F1173" s="19">
        <f>F1174</f>
        <v>482732</v>
      </c>
      <c r="G1173" s="20">
        <f>G1174</f>
        <v>1062669</v>
      </c>
      <c r="H1173" s="20">
        <f t="shared" ref="H1173:I1173" si="534">H1174</f>
        <v>1062669</v>
      </c>
      <c r="I1173" s="20">
        <f t="shared" si="534"/>
        <v>1062669</v>
      </c>
    </row>
    <row r="1174" spans="1:9" ht="41.25" customHeight="1" x14ac:dyDescent="0.2">
      <c r="A1174" s="30" t="s">
        <v>18</v>
      </c>
      <c r="B1174" s="18" t="s">
        <v>338</v>
      </c>
      <c r="C1174" s="18" t="s">
        <v>363</v>
      </c>
      <c r="D1174" s="18" t="s">
        <v>793</v>
      </c>
      <c r="E1174" s="18" t="s">
        <v>19</v>
      </c>
      <c r="F1174" s="19">
        <v>482732</v>
      </c>
      <c r="G1174" s="20">
        <v>1062669</v>
      </c>
      <c r="H1174" s="20">
        <v>1062669</v>
      </c>
      <c r="I1174" s="20">
        <v>1062669</v>
      </c>
    </row>
    <row r="1175" spans="1:9" hidden="1" x14ac:dyDescent="0.2">
      <c r="A1175" s="30" t="s">
        <v>20</v>
      </c>
      <c r="B1175" s="18" t="s">
        <v>338</v>
      </c>
      <c r="C1175" s="18" t="s">
        <v>363</v>
      </c>
      <c r="D1175" s="18" t="s">
        <v>364</v>
      </c>
      <c r="E1175" s="18" t="s">
        <v>21</v>
      </c>
      <c r="F1175" s="19">
        <f>F1176</f>
        <v>0</v>
      </c>
      <c r="G1175" s="20">
        <f>G1176</f>
        <v>0</v>
      </c>
      <c r="H1175" s="20">
        <f t="shared" ref="H1175:I1175" si="535">H1176</f>
        <v>0</v>
      </c>
      <c r="I1175" s="20">
        <f t="shared" si="535"/>
        <v>0</v>
      </c>
    </row>
    <row r="1176" spans="1:9" ht="25.5" hidden="1" x14ac:dyDescent="0.2">
      <c r="A1176" s="30" t="s">
        <v>22</v>
      </c>
      <c r="B1176" s="18" t="s">
        <v>338</v>
      </c>
      <c r="C1176" s="18" t="s">
        <v>363</v>
      </c>
      <c r="D1176" s="18" t="s">
        <v>364</v>
      </c>
      <c r="E1176" s="18" t="s">
        <v>23</v>
      </c>
      <c r="F1176" s="19"/>
      <c r="G1176" s="20"/>
      <c r="H1176" s="20"/>
      <c r="I1176" s="20"/>
    </row>
    <row r="1177" spans="1:9" x14ac:dyDescent="0.2">
      <c r="A1177" s="30" t="s">
        <v>365</v>
      </c>
      <c r="B1177" s="18" t="s">
        <v>338</v>
      </c>
      <c r="C1177" s="18" t="s">
        <v>363</v>
      </c>
      <c r="D1177" s="18" t="s">
        <v>794</v>
      </c>
      <c r="E1177" s="18" t="s">
        <v>4</v>
      </c>
      <c r="F1177" s="19">
        <f>F1178+F1180+F1182:F1182</f>
        <v>5893793</v>
      </c>
      <c r="G1177" s="20">
        <f>G1178+G1180+G1182:G1182</f>
        <v>6879634</v>
      </c>
      <c r="H1177" s="20">
        <f t="shared" ref="H1177:I1177" si="536">H1178+H1180+H1182:H1182</f>
        <v>6879634</v>
      </c>
      <c r="I1177" s="20">
        <f t="shared" si="536"/>
        <v>6879634</v>
      </c>
    </row>
    <row r="1178" spans="1:9" ht="67.5" customHeight="1" x14ac:dyDescent="0.2">
      <c r="A1178" s="30" t="s">
        <v>12</v>
      </c>
      <c r="B1178" s="18" t="s">
        <v>338</v>
      </c>
      <c r="C1178" s="18" t="s">
        <v>363</v>
      </c>
      <c r="D1178" s="18" t="s">
        <v>794</v>
      </c>
      <c r="E1178" s="18" t="s">
        <v>13</v>
      </c>
      <c r="F1178" s="19">
        <f>F1179</f>
        <v>5517655</v>
      </c>
      <c r="G1178" s="20">
        <f>G1179</f>
        <v>6461071</v>
      </c>
      <c r="H1178" s="20">
        <f t="shared" ref="H1178:I1178" si="537">H1179</f>
        <v>6461071</v>
      </c>
      <c r="I1178" s="20">
        <f t="shared" si="537"/>
        <v>6461071</v>
      </c>
    </row>
    <row r="1179" spans="1:9" ht="25.5" x14ac:dyDescent="0.2">
      <c r="A1179" s="30" t="s">
        <v>178</v>
      </c>
      <c r="B1179" s="18" t="s">
        <v>338</v>
      </c>
      <c r="C1179" s="18" t="s">
        <v>363</v>
      </c>
      <c r="D1179" s="18" t="s">
        <v>794</v>
      </c>
      <c r="E1179" s="18" t="s">
        <v>179</v>
      </c>
      <c r="F1179" s="19">
        <v>5517655</v>
      </c>
      <c r="G1179" s="20">
        <v>6461071</v>
      </c>
      <c r="H1179" s="20">
        <v>6461071</v>
      </c>
      <c r="I1179" s="20">
        <v>6461071</v>
      </c>
    </row>
    <row r="1180" spans="1:9" ht="38.25" x14ac:dyDescent="0.2">
      <c r="A1180" s="30" t="s">
        <v>16</v>
      </c>
      <c r="B1180" s="18" t="s">
        <v>338</v>
      </c>
      <c r="C1180" s="18" t="s">
        <v>363</v>
      </c>
      <c r="D1180" s="18" t="s">
        <v>794</v>
      </c>
      <c r="E1180" s="18" t="s">
        <v>17</v>
      </c>
      <c r="F1180" s="19">
        <f>F1181</f>
        <v>356798</v>
      </c>
      <c r="G1180" s="20">
        <f>G1181</f>
        <v>399223</v>
      </c>
      <c r="H1180" s="20">
        <f t="shared" ref="H1180:I1180" si="538">H1181</f>
        <v>399223</v>
      </c>
      <c r="I1180" s="20">
        <f t="shared" si="538"/>
        <v>399223</v>
      </c>
    </row>
    <row r="1181" spans="1:9" ht="38.25" x14ac:dyDescent="0.2">
      <c r="A1181" s="30" t="s">
        <v>18</v>
      </c>
      <c r="B1181" s="18" t="s">
        <v>338</v>
      </c>
      <c r="C1181" s="18" t="s">
        <v>363</v>
      </c>
      <c r="D1181" s="18" t="s">
        <v>794</v>
      </c>
      <c r="E1181" s="18" t="s">
        <v>19</v>
      </c>
      <c r="F1181" s="19">
        <v>356798</v>
      </c>
      <c r="G1181" s="20">
        <v>399223</v>
      </c>
      <c r="H1181" s="20">
        <v>399223</v>
      </c>
      <c r="I1181" s="20">
        <v>399223</v>
      </c>
    </row>
    <row r="1182" spans="1:9" x14ac:dyDescent="0.2">
      <c r="A1182" s="30" t="s">
        <v>20</v>
      </c>
      <c r="B1182" s="18" t="s">
        <v>338</v>
      </c>
      <c r="C1182" s="18" t="s">
        <v>363</v>
      </c>
      <c r="D1182" s="18" t="s">
        <v>794</v>
      </c>
      <c r="E1182" s="18" t="s">
        <v>21</v>
      </c>
      <c r="F1182" s="19">
        <f>F1183</f>
        <v>19340</v>
      </c>
      <c r="G1182" s="20">
        <f>G1183</f>
        <v>19340</v>
      </c>
      <c r="H1182" s="20">
        <f t="shared" ref="H1182:I1182" si="539">H1183</f>
        <v>19340</v>
      </c>
      <c r="I1182" s="20">
        <f t="shared" si="539"/>
        <v>19340</v>
      </c>
    </row>
    <row r="1183" spans="1:9" ht="25.5" x14ac:dyDescent="0.2">
      <c r="A1183" s="30" t="s">
        <v>22</v>
      </c>
      <c r="B1183" s="18" t="s">
        <v>338</v>
      </c>
      <c r="C1183" s="18" t="s">
        <v>363</v>
      </c>
      <c r="D1183" s="18" t="s">
        <v>794</v>
      </c>
      <c r="E1183" s="18" t="s">
        <v>23</v>
      </c>
      <c r="F1183" s="19">
        <v>19340</v>
      </c>
      <c r="G1183" s="20">
        <v>19340</v>
      </c>
      <c r="H1183" s="20">
        <v>19340</v>
      </c>
      <c r="I1183" s="20">
        <v>19340</v>
      </c>
    </row>
    <row r="1184" spans="1:9" ht="51" x14ac:dyDescent="0.2">
      <c r="A1184" s="30" t="s">
        <v>28</v>
      </c>
      <c r="B1184" s="18" t="s">
        <v>338</v>
      </c>
      <c r="C1184" s="18" t="s">
        <v>363</v>
      </c>
      <c r="D1184" s="18" t="s">
        <v>531</v>
      </c>
      <c r="E1184" s="18" t="s">
        <v>4</v>
      </c>
      <c r="F1184" s="19">
        <f t="shared" ref="F1184:I1185" si="540">F1185</f>
        <v>4040436</v>
      </c>
      <c r="G1184" s="20">
        <f t="shared" si="540"/>
        <v>4717501</v>
      </c>
      <c r="H1184" s="20">
        <f t="shared" si="540"/>
        <v>4717501</v>
      </c>
      <c r="I1184" s="20">
        <f t="shared" si="540"/>
        <v>4717501</v>
      </c>
    </row>
    <row r="1185" spans="1:9" ht="38.25" x14ac:dyDescent="0.2">
      <c r="A1185" s="30" t="s">
        <v>556</v>
      </c>
      <c r="B1185" s="18" t="s">
        <v>338</v>
      </c>
      <c r="C1185" s="18" t="s">
        <v>363</v>
      </c>
      <c r="D1185" s="18" t="s">
        <v>535</v>
      </c>
      <c r="E1185" s="18" t="s">
        <v>4</v>
      </c>
      <c r="F1185" s="19">
        <f t="shared" si="540"/>
        <v>4040436</v>
      </c>
      <c r="G1185" s="20">
        <f t="shared" si="540"/>
        <v>4717501</v>
      </c>
      <c r="H1185" s="20">
        <f t="shared" si="540"/>
        <v>4717501</v>
      </c>
      <c r="I1185" s="20">
        <f t="shared" si="540"/>
        <v>4717501</v>
      </c>
    </row>
    <row r="1186" spans="1:9" x14ac:dyDescent="0.2">
      <c r="A1186" s="30" t="s">
        <v>10</v>
      </c>
      <c r="B1186" s="18" t="s">
        <v>338</v>
      </c>
      <c r="C1186" s="18" t="s">
        <v>363</v>
      </c>
      <c r="D1186" s="18" t="s">
        <v>536</v>
      </c>
      <c r="E1186" s="18" t="s">
        <v>4</v>
      </c>
      <c r="F1186" s="19">
        <f>F1187+F1189</f>
        <v>4040436</v>
      </c>
      <c r="G1186" s="20">
        <f>G1187+G1189</f>
        <v>4717501</v>
      </c>
      <c r="H1186" s="20">
        <f t="shared" ref="H1186:I1186" si="541">H1187+H1189</f>
        <v>4717501</v>
      </c>
      <c r="I1186" s="20">
        <f t="shared" si="541"/>
        <v>4717501</v>
      </c>
    </row>
    <row r="1187" spans="1:9" ht="63.75" x14ac:dyDescent="0.2">
      <c r="A1187" s="30" t="s">
        <v>12</v>
      </c>
      <c r="B1187" s="18" t="s">
        <v>338</v>
      </c>
      <c r="C1187" s="18" t="s">
        <v>363</v>
      </c>
      <c r="D1187" s="18" t="s">
        <v>536</v>
      </c>
      <c r="E1187" s="18" t="s">
        <v>13</v>
      </c>
      <c r="F1187" s="19">
        <f>F1188</f>
        <v>4040436</v>
      </c>
      <c r="G1187" s="20">
        <f>G1188</f>
        <v>4717501</v>
      </c>
      <c r="H1187" s="20">
        <f t="shared" ref="H1187:I1187" si="542">H1188</f>
        <v>4717501</v>
      </c>
      <c r="I1187" s="20">
        <f t="shared" si="542"/>
        <v>4717501</v>
      </c>
    </row>
    <row r="1188" spans="1:9" ht="34.5" customHeight="1" x14ac:dyDescent="0.2">
      <c r="A1188" s="30" t="s">
        <v>14</v>
      </c>
      <c r="B1188" s="18" t="s">
        <v>338</v>
      </c>
      <c r="C1188" s="18" t="s">
        <v>363</v>
      </c>
      <c r="D1188" s="18" t="s">
        <v>536</v>
      </c>
      <c r="E1188" s="18" t="s">
        <v>15</v>
      </c>
      <c r="F1188" s="19">
        <v>4040436</v>
      </c>
      <c r="G1188" s="20">
        <v>4717501</v>
      </c>
      <c r="H1188" s="20">
        <v>4717501</v>
      </c>
      <c r="I1188" s="20">
        <v>4717501</v>
      </c>
    </row>
    <row r="1189" spans="1:9" hidden="1" x14ac:dyDescent="0.2">
      <c r="A1189" s="30" t="s">
        <v>20</v>
      </c>
      <c r="B1189" s="18" t="s">
        <v>338</v>
      </c>
      <c r="C1189" s="18" t="s">
        <v>363</v>
      </c>
      <c r="D1189" s="18" t="s">
        <v>29</v>
      </c>
      <c r="E1189" s="18" t="s">
        <v>21</v>
      </c>
      <c r="F1189" s="19">
        <f>F1190</f>
        <v>0</v>
      </c>
      <c r="G1189" s="20">
        <f>G1190</f>
        <v>0</v>
      </c>
      <c r="H1189" s="20">
        <f t="shared" ref="H1189:I1189" si="543">H1190</f>
        <v>0</v>
      </c>
      <c r="I1189" s="20">
        <f t="shared" si="543"/>
        <v>0</v>
      </c>
    </row>
    <row r="1190" spans="1:9" ht="25.5" hidden="1" x14ac:dyDescent="0.2">
      <c r="A1190" s="30" t="s">
        <v>22</v>
      </c>
      <c r="B1190" s="18" t="s">
        <v>338</v>
      </c>
      <c r="C1190" s="18" t="s">
        <v>363</v>
      </c>
      <c r="D1190" s="18" t="s">
        <v>29</v>
      </c>
      <c r="E1190" s="18" t="s">
        <v>23</v>
      </c>
      <c r="F1190" s="19"/>
      <c r="G1190" s="20"/>
      <c r="H1190" s="20"/>
      <c r="I1190" s="20"/>
    </row>
    <row r="1191" spans="1:9" ht="42" customHeight="1" x14ac:dyDescent="0.2">
      <c r="A1191" s="30" t="s">
        <v>366</v>
      </c>
      <c r="B1191" s="18" t="s">
        <v>367</v>
      </c>
      <c r="C1191" s="18" t="s">
        <v>2</v>
      </c>
      <c r="D1191" s="18" t="s">
        <v>564</v>
      </c>
      <c r="E1191" s="18" t="s">
        <v>4</v>
      </c>
      <c r="F1191" s="19" t="e">
        <f>F1192+F1199+F1207</f>
        <v>#REF!</v>
      </c>
      <c r="G1191" s="20">
        <f>G1192+G1199+G1207</f>
        <v>331642267</v>
      </c>
      <c r="H1191" s="20" t="e">
        <f t="shared" ref="H1191:I1191" si="544">H1192+H1199+H1207</f>
        <v>#REF!</v>
      </c>
      <c r="I1191" s="20" t="e">
        <f t="shared" si="544"/>
        <v>#REF!</v>
      </c>
    </row>
    <row r="1192" spans="1:9" ht="0.75" hidden="1" customHeight="1" x14ac:dyDescent="0.2">
      <c r="A1192" s="30" t="s">
        <v>5</v>
      </c>
      <c r="B1192" s="18" t="s">
        <v>367</v>
      </c>
      <c r="C1192" s="18" t="s">
        <v>6</v>
      </c>
      <c r="D1192" s="18" t="s">
        <v>3</v>
      </c>
      <c r="E1192" s="18" t="s">
        <v>4</v>
      </c>
      <c r="F1192" s="19">
        <f t="shared" ref="F1192:I1197" si="545">F1193</f>
        <v>0</v>
      </c>
      <c r="G1192" s="20">
        <f t="shared" si="545"/>
        <v>0</v>
      </c>
      <c r="H1192" s="20">
        <f t="shared" si="545"/>
        <v>0</v>
      </c>
      <c r="I1192" s="20">
        <f t="shared" si="545"/>
        <v>0</v>
      </c>
    </row>
    <row r="1193" spans="1:9" ht="18" hidden="1" customHeight="1" x14ac:dyDescent="0.2">
      <c r="A1193" s="30" t="s">
        <v>50</v>
      </c>
      <c r="B1193" s="18" t="s">
        <v>367</v>
      </c>
      <c r="C1193" s="18" t="s">
        <v>51</v>
      </c>
      <c r="D1193" s="18" t="s">
        <v>3</v>
      </c>
      <c r="E1193" s="18" t="s">
        <v>4</v>
      </c>
      <c r="F1193" s="19">
        <f t="shared" si="545"/>
        <v>0</v>
      </c>
      <c r="G1193" s="20">
        <f t="shared" si="545"/>
        <v>0</v>
      </c>
      <c r="H1193" s="20">
        <f t="shared" si="545"/>
        <v>0</v>
      </c>
      <c r="I1193" s="20">
        <f t="shared" si="545"/>
        <v>0</v>
      </c>
    </row>
    <row r="1194" spans="1:9" ht="18" hidden="1" customHeight="1" x14ac:dyDescent="0.2">
      <c r="A1194" s="30" t="s">
        <v>55</v>
      </c>
      <c r="B1194" s="18" t="s">
        <v>367</v>
      </c>
      <c r="C1194" s="18" t="s">
        <v>51</v>
      </c>
      <c r="D1194" s="18" t="s">
        <v>56</v>
      </c>
      <c r="E1194" s="18" t="s">
        <v>4</v>
      </c>
      <c r="F1194" s="19">
        <f t="shared" si="545"/>
        <v>0</v>
      </c>
      <c r="G1194" s="20">
        <f t="shared" si="545"/>
        <v>0</v>
      </c>
      <c r="H1194" s="20">
        <f t="shared" si="545"/>
        <v>0</v>
      </c>
      <c r="I1194" s="20">
        <f t="shared" si="545"/>
        <v>0</v>
      </c>
    </row>
    <row r="1195" spans="1:9" ht="16.5" hidden="1" customHeight="1" x14ac:dyDescent="0.2">
      <c r="A1195" s="30" t="s">
        <v>57</v>
      </c>
      <c r="B1195" s="18" t="s">
        <v>367</v>
      </c>
      <c r="C1195" s="18" t="s">
        <v>51</v>
      </c>
      <c r="D1195" s="18" t="s">
        <v>58</v>
      </c>
      <c r="E1195" s="18" t="s">
        <v>4</v>
      </c>
      <c r="F1195" s="19">
        <f t="shared" si="545"/>
        <v>0</v>
      </c>
      <c r="G1195" s="20">
        <f t="shared" si="545"/>
        <v>0</v>
      </c>
      <c r="H1195" s="20">
        <f t="shared" si="545"/>
        <v>0</v>
      </c>
      <c r="I1195" s="20">
        <f t="shared" si="545"/>
        <v>0</v>
      </c>
    </row>
    <row r="1196" spans="1:9" ht="18" hidden="1" customHeight="1" x14ac:dyDescent="0.2">
      <c r="A1196" s="30" t="s">
        <v>63</v>
      </c>
      <c r="B1196" s="18" t="s">
        <v>367</v>
      </c>
      <c r="C1196" s="18" t="s">
        <v>51</v>
      </c>
      <c r="D1196" s="18" t="s">
        <v>64</v>
      </c>
      <c r="E1196" s="18" t="s">
        <v>4</v>
      </c>
      <c r="F1196" s="19">
        <f t="shared" si="545"/>
        <v>0</v>
      </c>
      <c r="G1196" s="20">
        <f t="shared" si="545"/>
        <v>0</v>
      </c>
      <c r="H1196" s="20">
        <f t="shared" si="545"/>
        <v>0</v>
      </c>
      <c r="I1196" s="20">
        <f t="shared" si="545"/>
        <v>0</v>
      </c>
    </row>
    <row r="1197" spans="1:9" ht="18.75" hidden="1" customHeight="1" x14ac:dyDescent="0.2">
      <c r="A1197" s="30" t="s">
        <v>12</v>
      </c>
      <c r="B1197" s="18" t="s">
        <v>367</v>
      </c>
      <c r="C1197" s="18" t="s">
        <v>51</v>
      </c>
      <c r="D1197" s="18" t="s">
        <v>64</v>
      </c>
      <c r="E1197" s="18" t="s">
        <v>13</v>
      </c>
      <c r="F1197" s="19">
        <f t="shared" si="545"/>
        <v>0</v>
      </c>
      <c r="G1197" s="20">
        <f t="shared" si="545"/>
        <v>0</v>
      </c>
      <c r="H1197" s="20">
        <f t="shared" si="545"/>
        <v>0</v>
      </c>
      <c r="I1197" s="20">
        <f t="shared" si="545"/>
        <v>0</v>
      </c>
    </row>
    <row r="1198" spans="1:9" ht="32.450000000000003" hidden="1" customHeight="1" x14ac:dyDescent="0.2">
      <c r="A1198" s="30" t="s">
        <v>14</v>
      </c>
      <c r="B1198" s="18" t="s">
        <v>367</v>
      </c>
      <c r="C1198" s="18" t="s">
        <v>51</v>
      </c>
      <c r="D1198" s="18" t="s">
        <v>64</v>
      </c>
      <c r="E1198" s="18" t="s">
        <v>15</v>
      </c>
      <c r="F1198" s="19"/>
      <c r="G1198" s="20"/>
      <c r="H1198" s="20"/>
      <c r="I1198" s="20"/>
    </row>
    <row r="1199" spans="1:9" ht="29.45" customHeight="1" x14ac:dyDescent="0.2">
      <c r="A1199" s="30" t="s">
        <v>94</v>
      </c>
      <c r="B1199" s="18" t="s">
        <v>367</v>
      </c>
      <c r="C1199" s="21" t="s">
        <v>95</v>
      </c>
      <c r="D1199" s="18" t="s">
        <v>564</v>
      </c>
      <c r="E1199" s="18" t="s">
        <v>4</v>
      </c>
      <c r="F1199" s="19">
        <f t="shared" ref="F1199:I1205" si="546">F1200</f>
        <v>0</v>
      </c>
      <c r="G1199" s="20">
        <f>G1200</f>
        <v>34575</v>
      </c>
      <c r="H1199" s="20">
        <f t="shared" ref="H1199:I1202" si="547">H1200</f>
        <v>0</v>
      </c>
      <c r="I1199" s="20">
        <f t="shared" si="547"/>
        <v>0</v>
      </c>
    </row>
    <row r="1200" spans="1:9" ht="28.15" customHeight="1" x14ac:dyDescent="0.2">
      <c r="A1200" s="30" t="s">
        <v>501</v>
      </c>
      <c r="B1200" s="18" t="s">
        <v>367</v>
      </c>
      <c r="C1200" s="21" t="s">
        <v>503</v>
      </c>
      <c r="D1200" s="18" t="s">
        <v>564</v>
      </c>
      <c r="E1200" s="18" t="s">
        <v>4</v>
      </c>
      <c r="F1200" s="19">
        <f t="shared" si="546"/>
        <v>0</v>
      </c>
      <c r="G1200" s="20">
        <f>G1201</f>
        <v>34575</v>
      </c>
      <c r="H1200" s="20">
        <f t="shared" si="547"/>
        <v>0</v>
      </c>
      <c r="I1200" s="20">
        <f t="shared" si="547"/>
        <v>0</v>
      </c>
    </row>
    <row r="1201" spans="1:9" ht="29.45" customHeight="1" x14ac:dyDescent="0.2">
      <c r="A1201" s="30" t="s">
        <v>28</v>
      </c>
      <c r="B1201" s="18" t="s">
        <v>367</v>
      </c>
      <c r="C1201" s="21" t="s">
        <v>503</v>
      </c>
      <c r="D1201" s="18" t="s">
        <v>531</v>
      </c>
      <c r="E1201" s="18" t="s">
        <v>4</v>
      </c>
      <c r="F1201" s="19">
        <f>F1203</f>
        <v>0</v>
      </c>
      <c r="G1201" s="20">
        <f>G1202</f>
        <v>34575</v>
      </c>
      <c r="H1201" s="20">
        <f t="shared" si="547"/>
        <v>0</v>
      </c>
      <c r="I1201" s="20">
        <f t="shared" si="547"/>
        <v>0</v>
      </c>
    </row>
    <row r="1202" spans="1:9" ht="28.9" customHeight="1" x14ac:dyDescent="0.2">
      <c r="A1202" s="30" t="s">
        <v>532</v>
      </c>
      <c r="B1202" s="18" t="s">
        <v>367</v>
      </c>
      <c r="C1202" s="21" t="s">
        <v>503</v>
      </c>
      <c r="D1202" s="18" t="s">
        <v>533</v>
      </c>
      <c r="E1202" s="18" t="s">
        <v>4</v>
      </c>
      <c r="F1202" s="19"/>
      <c r="G1202" s="20">
        <f>G1203</f>
        <v>34575</v>
      </c>
      <c r="H1202" s="20">
        <f t="shared" si="547"/>
        <v>0</v>
      </c>
      <c r="I1202" s="20">
        <f t="shared" si="547"/>
        <v>0</v>
      </c>
    </row>
    <row r="1203" spans="1:9" ht="27" customHeight="1" x14ac:dyDescent="0.2">
      <c r="A1203" s="30" t="s">
        <v>556</v>
      </c>
      <c r="B1203" s="18" t="s">
        <v>367</v>
      </c>
      <c r="C1203" s="21" t="s">
        <v>503</v>
      </c>
      <c r="D1203" s="18" t="s">
        <v>535</v>
      </c>
      <c r="E1203" s="18" t="s">
        <v>4</v>
      </c>
      <c r="F1203" s="19">
        <f t="shared" si="546"/>
        <v>0</v>
      </c>
      <c r="G1203" s="20">
        <f t="shared" si="546"/>
        <v>34575</v>
      </c>
      <c r="H1203" s="20">
        <f t="shared" si="546"/>
        <v>0</v>
      </c>
      <c r="I1203" s="20">
        <f t="shared" si="546"/>
        <v>0</v>
      </c>
    </row>
    <row r="1204" spans="1:9" ht="27" customHeight="1" x14ac:dyDescent="0.2">
      <c r="A1204" s="89" t="s">
        <v>502</v>
      </c>
      <c r="B1204" s="18" t="s">
        <v>367</v>
      </c>
      <c r="C1204" s="21" t="s">
        <v>503</v>
      </c>
      <c r="D1204" s="18" t="s">
        <v>795</v>
      </c>
      <c r="E1204" s="18" t="s">
        <v>4</v>
      </c>
      <c r="F1204" s="19">
        <f t="shared" si="546"/>
        <v>0</v>
      </c>
      <c r="G1204" s="20">
        <f t="shared" si="546"/>
        <v>34575</v>
      </c>
      <c r="H1204" s="20">
        <f t="shared" si="546"/>
        <v>0</v>
      </c>
      <c r="I1204" s="20">
        <f t="shared" si="546"/>
        <v>0</v>
      </c>
    </row>
    <row r="1205" spans="1:9" ht="26.45" customHeight="1" x14ac:dyDescent="0.2">
      <c r="A1205" s="30" t="s">
        <v>12</v>
      </c>
      <c r="B1205" s="18" t="s">
        <v>367</v>
      </c>
      <c r="C1205" s="21" t="s">
        <v>503</v>
      </c>
      <c r="D1205" s="18" t="s">
        <v>795</v>
      </c>
      <c r="E1205" s="18" t="s">
        <v>13</v>
      </c>
      <c r="F1205" s="19">
        <f t="shared" si="546"/>
        <v>0</v>
      </c>
      <c r="G1205" s="20">
        <f t="shared" si="546"/>
        <v>34575</v>
      </c>
      <c r="H1205" s="20">
        <f t="shared" si="546"/>
        <v>0</v>
      </c>
      <c r="I1205" s="20">
        <f t="shared" si="546"/>
        <v>0</v>
      </c>
    </row>
    <row r="1206" spans="1:9" ht="24" customHeight="1" x14ac:dyDescent="0.2">
      <c r="A1206" s="30" t="s">
        <v>14</v>
      </c>
      <c r="B1206" s="18" t="s">
        <v>367</v>
      </c>
      <c r="C1206" s="21" t="s">
        <v>503</v>
      </c>
      <c r="D1206" s="18" t="s">
        <v>795</v>
      </c>
      <c r="E1206" s="18" t="s">
        <v>15</v>
      </c>
      <c r="F1206" s="19"/>
      <c r="G1206" s="20">
        <v>34575</v>
      </c>
      <c r="H1206" s="20"/>
      <c r="I1206" s="20"/>
    </row>
    <row r="1207" spans="1:9" ht="22.5" customHeight="1" x14ac:dyDescent="0.2">
      <c r="A1207" s="30" t="s">
        <v>202</v>
      </c>
      <c r="B1207" s="18" t="s">
        <v>367</v>
      </c>
      <c r="C1207" s="18" t="s">
        <v>203</v>
      </c>
      <c r="D1207" s="18" t="s">
        <v>564</v>
      </c>
      <c r="E1207" s="18" t="s">
        <v>4</v>
      </c>
      <c r="F1207" s="19" t="e">
        <f>F1208+F1215+F1294+F1342</f>
        <v>#REF!</v>
      </c>
      <c r="G1207" s="20">
        <f>G1208+G1215+G1294+G1342</f>
        <v>331607692</v>
      </c>
      <c r="H1207" s="20" t="e">
        <f>H1208+H1215+H1294+H1342</f>
        <v>#REF!</v>
      </c>
      <c r="I1207" s="20" t="e">
        <f>I1208+I1215+I1294+I1342</f>
        <v>#REF!</v>
      </c>
    </row>
    <row r="1208" spans="1:9" x14ac:dyDescent="0.2">
      <c r="A1208" s="30" t="s">
        <v>371</v>
      </c>
      <c r="B1208" s="18" t="s">
        <v>367</v>
      </c>
      <c r="C1208" s="18" t="s">
        <v>372</v>
      </c>
      <c r="D1208" s="18" t="s">
        <v>564</v>
      </c>
      <c r="E1208" s="18" t="s">
        <v>4</v>
      </c>
      <c r="F1208" s="19" t="e">
        <f t="shared" ref="F1208:I1213" si="548">F1209</f>
        <v>#REF!</v>
      </c>
      <c r="G1208" s="20">
        <f t="shared" si="548"/>
        <v>39308409</v>
      </c>
      <c r="H1208" s="20">
        <f t="shared" si="548"/>
        <v>39308409</v>
      </c>
      <c r="I1208" s="20">
        <f t="shared" si="548"/>
        <v>39308409</v>
      </c>
    </row>
    <row r="1209" spans="1:9" ht="38.25" x14ac:dyDescent="0.2">
      <c r="A1209" s="30" t="s">
        <v>206</v>
      </c>
      <c r="B1209" s="18" t="s">
        <v>367</v>
      </c>
      <c r="C1209" s="18" t="s">
        <v>372</v>
      </c>
      <c r="D1209" s="18" t="s">
        <v>647</v>
      </c>
      <c r="E1209" s="18" t="s">
        <v>4</v>
      </c>
      <c r="F1209" s="19" t="e">
        <f>F1211</f>
        <v>#REF!</v>
      </c>
      <c r="G1209" s="20">
        <f>G1211</f>
        <v>39308409</v>
      </c>
      <c r="H1209" s="20">
        <f t="shared" ref="H1209:I1209" si="549">H1211</f>
        <v>39308409</v>
      </c>
      <c r="I1209" s="20">
        <f t="shared" si="549"/>
        <v>39308409</v>
      </c>
    </row>
    <row r="1210" spans="1:9" x14ac:dyDescent="0.2">
      <c r="A1210" s="30" t="s">
        <v>532</v>
      </c>
      <c r="B1210" s="18" t="s">
        <v>367</v>
      </c>
      <c r="C1210" s="18" t="s">
        <v>372</v>
      </c>
      <c r="D1210" s="18" t="s">
        <v>648</v>
      </c>
      <c r="E1210" s="18" t="s">
        <v>4</v>
      </c>
      <c r="F1210" s="19"/>
      <c r="G1210" s="20">
        <f>G1211</f>
        <v>39308409</v>
      </c>
      <c r="H1210" s="20">
        <f t="shared" ref="H1210:I1210" si="550">H1211</f>
        <v>39308409</v>
      </c>
      <c r="I1210" s="20">
        <f t="shared" si="550"/>
        <v>39308409</v>
      </c>
    </row>
    <row r="1211" spans="1:9" ht="23.25" customHeight="1" x14ac:dyDescent="0.2">
      <c r="A1211" s="30" t="s">
        <v>797</v>
      </c>
      <c r="B1211" s="18" t="s">
        <v>367</v>
      </c>
      <c r="C1211" s="18" t="s">
        <v>372</v>
      </c>
      <c r="D1211" s="18" t="s">
        <v>796</v>
      </c>
      <c r="E1211" s="18" t="s">
        <v>4</v>
      </c>
      <c r="F1211" s="19" t="e">
        <f>#REF!</f>
        <v>#REF!</v>
      </c>
      <c r="G1211" s="20">
        <f>G1212</f>
        <v>39308409</v>
      </c>
      <c r="H1211" s="20">
        <f t="shared" ref="H1211:I1211" si="551">H1212</f>
        <v>39308409</v>
      </c>
      <c r="I1211" s="20">
        <f t="shared" si="551"/>
        <v>39308409</v>
      </c>
    </row>
    <row r="1212" spans="1:9" ht="355.5" customHeight="1" x14ac:dyDescent="0.2">
      <c r="A1212" s="30" t="s">
        <v>374</v>
      </c>
      <c r="B1212" s="18" t="s">
        <v>367</v>
      </c>
      <c r="C1212" s="18" t="s">
        <v>372</v>
      </c>
      <c r="D1212" s="18" t="s">
        <v>798</v>
      </c>
      <c r="E1212" s="18" t="s">
        <v>4</v>
      </c>
      <c r="F1212" s="19">
        <f t="shared" si="548"/>
        <v>35703803</v>
      </c>
      <c r="G1212" s="20">
        <f t="shared" si="548"/>
        <v>39308409</v>
      </c>
      <c r="H1212" s="20">
        <f t="shared" si="548"/>
        <v>39308409</v>
      </c>
      <c r="I1212" s="20">
        <f t="shared" si="548"/>
        <v>39308409</v>
      </c>
    </row>
    <row r="1213" spans="1:9" ht="42" customHeight="1" x14ac:dyDescent="0.2">
      <c r="A1213" s="30" t="s">
        <v>198</v>
      </c>
      <c r="B1213" s="18" t="s">
        <v>367</v>
      </c>
      <c r="C1213" s="18" t="s">
        <v>372</v>
      </c>
      <c r="D1213" s="18" t="s">
        <v>798</v>
      </c>
      <c r="E1213" s="18" t="s">
        <v>199</v>
      </c>
      <c r="F1213" s="19">
        <f t="shared" si="548"/>
        <v>35703803</v>
      </c>
      <c r="G1213" s="20">
        <f t="shared" si="548"/>
        <v>39308409</v>
      </c>
      <c r="H1213" s="20">
        <f t="shared" si="548"/>
        <v>39308409</v>
      </c>
      <c r="I1213" s="20">
        <f t="shared" si="548"/>
        <v>39308409</v>
      </c>
    </row>
    <row r="1214" spans="1:9" x14ac:dyDescent="0.2">
      <c r="A1214" s="30" t="s">
        <v>200</v>
      </c>
      <c r="B1214" s="18" t="s">
        <v>367</v>
      </c>
      <c r="C1214" s="18" t="s">
        <v>372</v>
      </c>
      <c r="D1214" s="18" t="s">
        <v>798</v>
      </c>
      <c r="E1214" s="18" t="s">
        <v>201</v>
      </c>
      <c r="F1214" s="19">
        <v>35703803</v>
      </c>
      <c r="G1214" s="20">
        <v>39308409</v>
      </c>
      <c r="H1214" s="20">
        <v>39308409</v>
      </c>
      <c r="I1214" s="20">
        <v>39308409</v>
      </c>
    </row>
    <row r="1215" spans="1:9" x14ac:dyDescent="0.2">
      <c r="A1215" s="30" t="s">
        <v>204</v>
      </c>
      <c r="B1215" s="18" t="s">
        <v>367</v>
      </c>
      <c r="C1215" s="18" t="s">
        <v>205</v>
      </c>
      <c r="D1215" s="18" t="s">
        <v>564</v>
      </c>
      <c r="E1215" s="18" t="s">
        <v>4</v>
      </c>
      <c r="F1215" s="19" t="e">
        <f t="shared" ref="F1215:I1216" si="552">F1216</f>
        <v>#REF!</v>
      </c>
      <c r="G1215" s="20">
        <f t="shared" si="552"/>
        <v>152781814</v>
      </c>
      <c r="H1215" s="20">
        <f t="shared" si="552"/>
        <v>152063339</v>
      </c>
      <c r="I1215" s="20">
        <f t="shared" si="552"/>
        <v>152327807</v>
      </c>
    </row>
    <row r="1216" spans="1:9" ht="38.25" x14ac:dyDescent="0.2">
      <c r="A1216" s="30" t="s">
        <v>206</v>
      </c>
      <c r="B1216" s="18" t="s">
        <v>367</v>
      </c>
      <c r="C1216" s="18" t="s">
        <v>205</v>
      </c>
      <c r="D1216" s="18" t="s">
        <v>647</v>
      </c>
      <c r="E1216" s="18" t="s">
        <v>4</v>
      </c>
      <c r="F1216" s="19" t="e">
        <f>F1218</f>
        <v>#REF!</v>
      </c>
      <c r="G1216" s="20">
        <f>G1217</f>
        <v>152781814</v>
      </c>
      <c r="H1216" s="20">
        <f t="shared" si="552"/>
        <v>152063339</v>
      </c>
      <c r="I1216" s="20">
        <f t="shared" si="552"/>
        <v>152327807</v>
      </c>
    </row>
    <row r="1217" spans="1:9" x14ac:dyDescent="0.2">
      <c r="A1217" s="30" t="s">
        <v>532</v>
      </c>
      <c r="B1217" s="18" t="s">
        <v>367</v>
      </c>
      <c r="C1217" s="18" t="s">
        <v>205</v>
      </c>
      <c r="D1217" s="18" t="s">
        <v>648</v>
      </c>
      <c r="E1217" s="18" t="s">
        <v>4</v>
      </c>
      <c r="F1217" s="19"/>
      <c r="G1217" s="20">
        <f>G1218+G1253+G1258</f>
        <v>152781814</v>
      </c>
      <c r="H1217" s="20">
        <f t="shared" ref="H1217:I1217" si="553">H1218+H1253+H1258</f>
        <v>152063339</v>
      </c>
      <c r="I1217" s="20">
        <f t="shared" si="553"/>
        <v>152327807</v>
      </c>
    </row>
    <row r="1218" spans="1:9" ht="25.5" x14ac:dyDescent="0.2">
      <c r="A1218" s="30" t="s">
        <v>650</v>
      </c>
      <c r="B1218" s="18" t="s">
        <v>367</v>
      </c>
      <c r="C1218" s="18" t="s">
        <v>205</v>
      </c>
      <c r="D1218" s="18" t="s">
        <v>649</v>
      </c>
      <c r="E1218" s="18" t="s">
        <v>4</v>
      </c>
      <c r="F1218" s="19" t="e">
        <f>#REF!+F1258+F1254</f>
        <v>#REF!</v>
      </c>
      <c r="G1218" s="20">
        <f>G1219+G1225+G1230+G1235+G1240+G1245+G1250</f>
        <v>147833100</v>
      </c>
      <c r="H1218" s="20">
        <f t="shared" ref="H1218:I1218" si="554">H1219+H1225+H1230+H1235+H1240+H1245+H1250</f>
        <v>147359625</v>
      </c>
      <c r="I1218" s="20">
        <f t="shared" si="554"/>
        <v>147624093</v>
      </c>
    </row>
    <row r="1219" spans="1:9" ht="51" x14ac:dyDescent="0.2">
      <c r="A1219" s="30" t="s">
        <v>207</v>
      </c>
      <c r="B1219" s="18" t="s">
        <v>367</v>
      </c>
      <c r="C1219" s="18" t="s">
        <v>205</v>
      </c>
      <c r="D1219" s="18" t="s">
        <v>651</v>
      </c>
      <c r="E1219" s="18" t="s">
        <v>4</v>
      </c>
      <c r="F1219" s="19">
        <f>F1220+F1222</f>
        <v>90525926</v>
      </c>
      <c r="G1219" s="20">
        <f>G1220+G1222</f>
        <v>82398209</v>
      </c>
      <c r="H1219" s="20">
        <f t="shared" ref="H1219:I1219" si="555">H1220+H1222</f>
        <v>82398209</v>
      </c>
      <c r="I1219" s="20">
        <f t="shared" si="555"/>
        <v>82398209</v>
      </c>
    </row>
    <row r="1220" spans="1:9" ht="38.25" x14ac:dyDescent="0.2">
      <c r="A1220" s="30" t="s">
        <v>16</v>
      </c>
      <c r="B1220" s="18" t="s">
        <v>367</v>
      </c>
      <c r="C1220" s="18" t="s">
        <v>205</v>
      </c>
      <c r="D1220" s="18" t="s">
        <v>651</v>
      </c>
      <c r="E1220" s="18" t="s">
        <v>17</v>
      </c>
      <c r="F1220" s="19">
        <f>F1221</f>
        <v>1125926</v>
      </c>
      <c r="G1220" s="20">
        <f>G1221</f>
        <v>1128209</v>
      </c>
      <c r="H1220" s="20">
        <f t="shared" ref="H1220:I1220" si="556">H1221</f>
        <v>1128209</v>
      </c>
      <c r="I1220" s="20">
        <f t="shared" si="556"/>
        <v>1128209</v>
      </c>
    </row>
    <row r="1221" spans="1:9" ht="38.25" x14ac:dyDescent="0.2">
      <c r="A1221" s="30" t="s">
        <v>18</v>
      </c>
      <c r="B1221" s="18" t="s">
        <v>367</v>
      </c>
      <c r="C1221" s="18" t="s">
        <v>205</v>
      </c>
      <c r="D1221" s="18" t="s">
        <v>651</v>
      </c>
      <c r="E1221" s="18" t="s">
        <v>19</v>
      </c>
      <c r="F1221" s="19">
        <v>1125926</v>
      </c>
      <c r="G1221" s="20">
        <v>1128209</v>
      </c>
      <c r="H1221" s="20">
        <v>1128209</v>
      </c>
      <c r="I1221" s="20">
        <v>1128209</v>
      </c>
    </row>
    <row r="1222" spans="1:9" ht="25.5" x14ac:dyDescent="0.2">
      <c r="A1222" s="30" t="s">
        <v>65</v>
      </c>
      <c r="B1222" s="18" t="s">
        <v>367</v>
      </c>
      <c r="C1222" s="18" t="s">
        <v>205</v>
      </c>
      <c r="D1222" s="18" t="s">
        <v>651</v>
      </c>
      <c r="E1222" s="18" t="s">
        <v>66</v>
      </c>
      <c r="F1222" s="19">
        <f>F1223+F1224</f>
        <v>89400000</v>
      </c>
      <c r="G1222" s="20">
        <f>G1223+G1224</f>
        <v>81270000</v>
      </c>
      <c r="H1222" s="20">
        <f t="shared" ref="H1222:I1222" si="557">H1223+H1224</f>
        <v>81270000</v>
      </c>
      <c r="I1222" s="20">
        <f t="shared" si="557"/>
        <v>81270000</v>
      </c>
    </row>
    <row r="1223" spans="1:9" ht="27.75" customHeight="1" x14ac:dyDescent="0.2">
      <c r="A1223" s="30" t="s">
        <v>209</v>
      </c>
      <c r="B1223" s="18" t="s">
        <v>367</v>
      </c>
      <c r="C1223" s="18" t="s">
        <v>205</v>
      </c>
      <c r="D1223" s="18" t="s">
        <v>651</v>
      </c>
      <c r="E1223" s="18" t="s">
        <v>210</v>
      </c>
      <c r="F1223" s="19">
        <f>108643954-19243954</f>
        <v>89400000</v>
      </c>
      <c r="G1223" s="20">
        <v>81270000</v>
      </c>
      <c r="H1223" s="20">
        <v>81270000</v>
      </c>
      <c r="I1223" s="20">
        <v>81270000</v>
      </c>
    </row>
    <row r="1224" spans="1:9" ht="33" hidden="1" customHeight="1" x14ac:dyDescent="0.2">
      <c r="A1224" s="91" t="s">
        <v>417</v>
      </c>
      <c r="B1224" s="18" t="s">
        <v>367</v>
      </c>
      <c r="C1224" s="18" t="s">
        <v>205</v>
      </c>
      <c r="D1224" s="18" t="s">
        <v>651</v>
      </c>
      <c r="E1224" s="18">
        <v>320</v>
      </c>
      <c r="F1224" s="19"/>
      <c r="G1224" s="20">
        <v>0</v>
      </c>
      <c r="H1224" s="20">
        <v>0</v>
      </c>
      <c r="I1224" s="20">
        <v>0</v>
      </c>
    </row>
    <row r="1225" spans="1:9" ht="31.5" customHeight="1" x14ac:dyDescent="0.2">
      <c r="A1225" s="30" t="s">
        <v>418</v>
      </c>
      <c r="B1225" s="18" t="s">
        <v>367</v>
      </c>
      <c r="C1225" s="18" t="s">
        <v>205</v>
      </c>
      <c r="D1225" s="18" t="s">
        <v>799</v>
      </c>
      <c r="E1225" s="18" t="s">
        <v>4</v>
      </c>
      <c r="F1225" s="19">
        <f>F1226+F1228</f>
        <v>15928682</v>
      </c>
      <c r="G1225" s="20">
        <f>G1226+G1228</f>
        <v>12937081</v>
      </c>
      <c r="H1225" s="20">
        <f t="shared" ref="H1225:I1225" si="558">H1226+H1228</f>
        <v>12937081</v>
      </c>
      <c r="I1225" s="20">
        <f t="shared" si="558"/>
        <v>12937081</v>
      </c>
    </row>
    <row r="1226" spans="1:9" ht="38.25" x14ac:dyDescent="0.2">
      <c r="A1226" s="30" t="s">
        <v>16</v>
      </c>
      <c r="B1226" s="18" t="s">
        <v>367</v>
      </c>
      <c r="C1226" s="18" t="s">
        <v>205</v>
      </c>
      <c r="D1226" s="18" t="s">
        <v>799</v>
      </c>
      <c r="E1226" s="18" t="s">
        <v>17</v>
      </c>
      <c r="F1226" s="19">
        <f>F1227</f>
        <v>178682</v>
      </c>
      <c r="G1226" s="20">
        <f>G1227</f>
        <v>127081</v>
      </c>
      <c r="H1226" s="20">
        <f t="shared" ref="H1226:I1226" si="559">H1227</f>
        <v>127081</v>
      </c>
      <c r="I1226" s="20">
        <f t="shared" si="559"/>
        <v>127081</v>
      </c>
    </row>
    <row r="1227" spans="1:9" ht="38.25" x14ac:dyDescent="0.2">
      <c r="A1227" s="30" t="s">
        <v>18</v>
      </c>
      <c r="B1227" s="18" t="s">
        <v>367</v>
      </c>
      <c r="C1227" s="18" t="s">
        <v>205</v>
      </c>
      <c r="D1227" s="18" t="s">
        <v>799</v>
      </c>
      <c r="E1227" s="18" t="s">
        <v>19</v>
      </c>
      <c r="F1227" s="19">
        <v>178682</v>
      </c>
      <c r="G1227" s="20">
        <v>127081</v>
      </c>
      <c r="H1227" s="20">
        <v>127081</v>
      </c>
      <c r="I1227" s="20">
        <v>127081</v>
      </c>
    </row>
    <row r="1228" spans="1:9" ht="25.5" x14ac:dyDescent="0.2">
      <c r="A1228" s="30" t="s">
        <v>65</v>
      </c>
      <c r="B1228" s="18" t="s">
        <v>367</v>
      </c>
      <c r="C1228" s="18" t="s">
        <v>205</v>
      </c>
      <c r="D1228" s="18" t="s">
        <v>799</v>
      </c>
      <c r="E1228" s="18" t="s">
        <v>66</v>
      </c>
      <c r="F1228" s="19">
        <f>F1229</f>
        <v>15750000</v>
      </c>
      <c r="G1228" s="20">
        <f>G1229</f>
        <v>12810000</v>
      </c>
      <c r="H1228" s="20">
        <f t="shared" ref="H1228:I1228" si="560">H1229</f>
        <v>12810000</v>
      </c>
      <c r="I1228" s="20">
        <f t="shared" si="560"/>
        <v>12810000</v>
      </c>
    </row>
    <row r="1229" spans="1:9" ht="25.5" x14ac:dyDescent="0.2">
      <c r="A1229" s="30" t="s">
        <v>209</v>
      </c>
      <c r="B1229" s="18" t="s">
        <v>367</v>
      </c>
      <c r="C1229" s="18" t="s">
        <v>205</v>
      </c>
      <c r="D1229" s="18" t="s">
        <v>799</v>
      </c>
      <c r="E1229" s="18" t="s">
        <v>210</v>
      </c>
      <c r="F1229" s="19">
        <v>15750000</v>
      </c>
      <c r="G1229" s="20">
        <v>12810000</v>
      </c>
      <c r="H1229" s="20">
        <v>12810000</v>
      </c>
      <c r="I1229" s="20">
        <v>12810000</v>
      </c>
    </row>
    <row r="1230" spans="1:9" ht="38.25" x14ac:dyDescent="0.2">
      <c r="A1230" s="30" t="s">
        <v>375</v>
      </c>
      <c r="B1230" s="18" t="s">
        <v>367</v>
      </c>
      <c r="C1230" s="18" t="s">
        <v>205</v>
      </c>
      <c r="D1230" s="18" t="s">
        <v>800</v>
      </c>
      <c r="E1230" s="18" t="s">
        <v>4</v>
      </c>
      <c r="F1230" s="19">
        <f>F1231+F1233</f>
        <v>54064</v>
      </c>
      <c r="G1230" s="20">
        <f>G1231+G1233</f>
        <v>56513</v>
      </c>
      <c r="H1230" s="20">
        <f t="shared" ref="H1230:I1230" si="561">H1231+H1233</f>
        <v>56513</v>
      </c>
      <c r="I1230" s="20">
        <f t="shared" si="561"/>
        <v>56513</v>
      </c>
    </row>
    <row r="1231" spans="1:9" ht="38.25" hidden="1" x14ac:dyDescent="0.2">
      <c r="A1231" s="30" t="s">
        <v>16</v>
      </c>
      <c r="B1231" s="18" t="s">
        <v>367</v>
      </c>
      <c r="C1231" s="18" t="s">
        <v>205</v>
      </c>
      <c r="D1231" s="18" t="s">
        <v>376</v>
      </c>
      <c r="E1231" s="18" t="s">
        <v>17</v>
      </c>
      <c r="F1231" s="19">
        <f>F1232</f>
        <v>0</v>
      </c>
      <c r="G1231" s="20">
        <f>G1232</f>
        <v>0</v>
      </c>
      <c r="H1231" s="20">
        <f t="shared" ref="H1231:I1231" si="562">H1232</f>
        <v>0</v>
      </c>
      <c r="I1231" s="20">
        <f t="shared" si="562"/>
        <v>0</v>
      </c>
    </row>
    <row r="1232" spans="1:9" ht="38.25" hidden="1" x14ac:dyDescent="0.2">
      <c r="A1232" s="30" t="s">
        <v>18</v>
      </c>
      <c r="B1232" s="18" t="s">
        <v>367</v>
      </c>
      <c r="C1232" s="18" t="s">
        <v>205</v>
      </c>
      <c r="D1232" s="18" t="s">
        <v>376</v>
      </c>
      <c r="E1232" s="18" t="s">
        <v>19</v>
      </c>
      <c r="F1232" s="19"/>
      <c r="G1232" s="20"/>
      <c r="H1232" s="20"/>
      <c r="I1232" s="20"/>
    </row>
    <row r="1233" spans="1:9" ht="25.5" x14ac:dyDescent="0.2">
      <c r="A1233" s="30" t="s">
        <v>65</v>
      </c>
      <c r="B1233" s="18" t="s">
        <v>367</v>
      </c>
      <c r="C1233" s="18" t="s">
        <v>205</v>
      </c>
      <c r="D1233" s="18" t="s">
        <v>800</v>
      </c>
      <c r="E1233" s="18" t="s">
        <v>66</v>
      </c>
      <c r="F1233" s="19">
        <f>F1234</f>
        <v>54064</v>
      </c>
      <c r="G1233" s="20">
        <f>G1234</f>
        <v>56513</v>
      </c>
      <c r="H1233" s="20">
        <f t="shared" ref="H1233:I1233" si="563">H1234</f>
        <v>56513</v>
      </c>
      <c r="I1233" s="20">
        <f t="shared" si="563"/>
        <v>56513</v>
      </c>
    </row>
    <row r="1234" spans="1:9" ht="32.25" customHeight="1" x14ac:dyDescent="0.2">
      <c r="A1234" s="30" t="s">
        <v>209</v>
      </c>
      <c r="B1234" s="18" t="s">
        <v>367</v>
      </c>
      <c r="C1234" s="18" t="s">
        <v>205</v>
      </c>
      <c r="D1234" s="18" t="s">
        <v>800</v>
      </c>
      <c r="E1234" s="18" t="s">
        <v>210</v>
      </c>
      <c r="F1234" s="38">
        <v>54064</v>
      </c>
      <c r="G1234" s="39">
        <v>56513</v>
      </c>
      <c r="H1234" s="39">
        <v>56513</v>
      </c>
      <c r="I1234" s="39">
        <v>56513</v>
      </c>
    </row>
    <row r="1235" spans="1:9" ht="53.25" customHeight="1" x14ac:dyDescent="0.2">
      <c r="A1235" s="30" t="s">
        <v>517</v>
      </c>
      <c r="B1235" s="18" t="s">
        <v>367</v>
      </c>
      <c r="C1235" s="18" t="s">
        <v>205</v>
      </c>
      <c r="D1235" s="21" t="s">
        <v>801</v>
      </c>
      <c r="E1235" s="43" t="s">
        <v>4</v>
      </c>
      <c r="F1235" s="44">
        <v>950000</v>
      </c>
      <c r="G1235" s="45">
        <f>G1236</f>
        <v>3762000</v>
      </c>
      <c r="H1235" s="45">
        <f t="shared" ref="H1235:I1236" si="564">H1236</f>
        <v>3762000</v>
      </c>
      <c r="I1235" s="45">
        <f t="shared" si="564"/>
        <v>3762000</v>
      </c>
    </row>
    <row r="1236" spans="1:9" ht="26.25" customHeight="1" x14ac:dyDescent="0.2">
      <c r="A1236" s="30" t="s">
        <v>416</v>
      </c>
      <c r="B1236" s="18" t="s">
        <v>367</v>
      </c>
      <c r="C1236" s="18" t="s">
        <v>205</v>
      </c>
      <c r="D1236" s="21" t="s">
        <v>801</v>
      </c>
      <c r="E1236" s="43">
        <v>300</v>
      </c>
      <c r="F1236" s="44">
        <v>950000</v>
      </c>
      <c r="G1236" s="45">
        <f>G1237</f>
        <v>3762000</v>
      </c>
      <c r="H1236" s="45">
        <f t="shared" si="564"/>
        <v>3762000</v>
      </c>
      <c r="I1236" s="45">
        <f t="shared" si="564"/>
        <v>3762000</v>
      </c>
    </row>
    <row r="1237" spans="1:9" ht="18" customHeight="1" x14ac:dyDescent="0.2">
      <c r="A1237" s="30" t="s">
        <v>518</v>
      </c>
      <c r="B1237" s="18" t="s">
        <v>367</v>
      </c>
      <c r="C1237" s="18" t="s">
        <v>205</v>
      </c>
      <c r="D1237" s="21" t="s">
        <v>801</v>
      </c>
      <c r="E1237" s="43">
        <v>310</v>
      </c>
      <c r="F1237" s="44">
        <v>950000</v>
      </c>
      <c r="G1237" s="45">
        <v>3762000</v>
      </c>
      <c r="H1237" s="45">
        <v>3762000</v>
      </c>
      <c r="I1237" s="45">
        <v>3762000</v>
      </c>
    </row>
    <row r="1238" spans="1:9" ht="22.5" hidden="1" customHeight="1" x14ac:dyDescent="0.2">
      <c r="A1238" s="30" t="s">
        <v>65</v>
      </c>
      <c r="B1238" s="18" t="s">
        <v>367</v>
      </c>
      <c r="C1238" s="18" t="s">
        <v>205</v>
      </c>
      <c r="D1238" s="18" t="s">
        <v>377</v>
      </c>
      <c r="E1238" s="18" t="s">
        <v>66</v>
      </c>
      <c r="F1238" s="41">
        <f>F1239</f>
        <v>0</v>
      </c>
      <c r="G1238" s="42">
        <f>G1239</f>
        <v>0</v>
      </c>
      <c r="H1238" s="42">
        <f t="shared" ref="H1238:I1238" si="565">H1239</f>
        <v>0</v>
      </c>
      <c r="I1238" s="42">
        <f t="shared" si="565"/>
        <v>0</v>
      </c>
    </row>
    <row r="1239" spans="1:9" ht="34.5" hidden="1" customHeight="1" x14ac:dyDescent="0.2">
      <c r="A1239" s="30" t="s">
        <v>209</v>
      </c>
      <c r="B1239" s="18" t="s">
        <v>367</v>
      </c>
      <c r="C1239" s="18" t="s">
        <v>205</v>
      </c>
      <c r="D1239" s="18" t="s">
        <v>377</v>
      </c>
      <c r="E1239" s="18" t="s">
        <v>210</v>
      </c>
      <c r="F1239" s="19"/>
      <c r="G1239" s="20"/>
      <c r="H1239" s="20"/>
      <c r="I1239" s="20"/>
    </row>
    <row r="1240" spans="1:9" ht="71.25" customHeight="1" x14ac:dyDescent="0.2">
      <c r="A1240" s="30" t="s">
        <v>932</v>
      </c>
      <c r="B1240" s="18" t="s">
        <v>367</v>
      </c>
      <c r="C1240" s="18" t="s">
        <v>205</v>
      </c>
      <c r="D1240" s="18" t="s">
        <v>802</v>
      </c>
      <c r="E1240" s="18" t="s">
        <v>4</v>
      </c>
      <c r="F1240" s="19">
        <f>F1241+F1243</f>
        <v>2800368</v>
      </c>
      <c r="G1240" s="20">
        <f>G1241+G1243</f>
        <v>2809023</v>
      </c>
      <c r="H1240" s="20">
        <f t="shared" ref="H1240:I1240" si="566">H1241+H1243</f>
        <v>2921395</v>
      </c>
      <c r="I1240" s="20">
        <f t="shared" si="566"/>
        <v>3038197</v>
      </c>
    </row>
    <row r="1241" spans="1:9" ht="38.25" x14ac:dyDescent="0.2">
      <c r="A1241" s="30" t="s">
        <v>16</v>
      </c>
      <c r="B1241" s="18" t="s">
        <v>367</v>
      </c>
      <c r="C1241" s="18" t="s">
        <v>205</v>
      </c>
      <c r="D1241" s="18" t="s">
        <v>802</v>
      </c>
      <c r="E1241" s="18" t="s">
        <v>17</v>
      </c>
      <c r="F1241" s="19">
        <f>F1242</f>
        <v>30368</v>
      </c>
      <c r="G1241" s="20">
        <f>G1242</f>
        <v>29023</v>
      </c>
      <c r="H1241" s="20">
        <f t="shared" ref="H1241:I1241" si="567">H1242</f>
        <v>31395</v>
      </c>
      <c r="I1241" s="20">
        <f t="shared" si="567"/>
        <v>33197</v>
      </c>
    </row>
    <row r="1242" spans="1:9" ht="38.25" x14ac:dyDescent="0.2">
      <c r="A1242" s="30" t="s">
        <v>18</v>
      </c>
      <c r="B1242" s="18" t="s">
        <v>367</v>
      </c>
      <c r="C1242" s="18" t="s">
        <v>205</v>
      </c>
      <c r="D1242" s="18" t="s">
        <v>802</v>
      </c>
      <c r="E1242" s="18" t="s">
        <v>19</v>
      </c>
      <c r="F1242" s="19">
        <v>30368</v>
      </c>
      <c r="G1242" s="20">
        <v>29023</v>
      </c>
      <c r="H1242" s="20">
        <v>31395</v>
      </c>
      <c r="I1242" s="20">
        <v>33197</v>
      </c>
    </row>
    <row r="1243" spans="1:9" ht="25.5" x14ac:dyDescent="0.2">
      <c r="A1243" s="30" t="s">
        <v>65</v>
      </c>
      <c r="B1243" s="18" t="s">
        <v>367</v>
      </c>
      <c r="C1243" s="18" t="s">
        <v>205</v>
      </c>
      <c r="D1243" s="18" t="s">
        <v>802</v>
      </c>
      <c r="E1243" s="18" t="s">
        <v>66</v>
      </c>
      <c r="F1243" s="19">
        <f>F1244</f>
        <v>2770000</v>
      </c>
      <c r="G1243" s="20">
        <f>G1244</f>
        <v>2780000</v>
      </c>
      <c r="H1243" s="20">
        <f t="shared" ref="H1243:I1243" si="568">H1244</f>
        <v>2890000</v>
      </c>
      <c r="I1243" s="20">
        <f t="shared" si="568"/>
        <v>3005000</v>
      </c>
    </row>
    <row r="1244" spans="1:9" ht="25.5" x14ac:dyDescent="0.2">
      <c r="A1244" s="30" t="s">
        <v>209</v>
      </c>
      <c r="B1244" s="18" t="s">
        <v>367</v>
      </c>
      <c r="C1244" s="18" t="s">
        <v>205</v>
      </c>
      <c r="D1244" s="18" t="s">
        <v>802</v>
      </c>
      <c r="E1244" s="18" t="s">
        <v>210</v>
      </c>
      <c r="F1244" s="19">
        <v>2770000</v>
      </c>
      <c r="G1244" s="20">
        <v>2780000</v>
      </c>
      <c r="H1244" s="20">
        <v>2890000</v>
      </c>
      <c r="I1244" s="20">
        <v>3005000</v>
      </c>
    </row>
    <row r="1245" spans="1:9" ht="25.5" x14ac:dyDescent="0.2">
      <c r="A1245" s="30" t="s">
        <v>378</v>
      </c>
      <c r="B1245" s="18" t="s">
        <v>367</v>
      </c>
      <c r="C1245" s="18" t="s">
        <v>205</v>
      </c>
      <c r="D1245" s="18" t="s">
        <v>803</v>
      </c>
      <c r="E1245" s="18" t="s">
        <v>4</v>
      </c>
      <c r="F1245" s="19">
        <f>F1246+F1248</f>
        <v>31875602</v>
      </c>
      <c r="G1245" s="20">
        <f>G1246+G1248</f>
        <v>45242762</v>
      </c>
      <c r="H1245" s="20">
        <f t="shared" ref="H1245:I1245" si="569">H1246+H1248</f>
        <v>44527685</v>
      </c>
      <c r="I1245" s="20">
        <f t="shared" si="569"/>
        <v>44527685</v>
      </c>
    </row>
    <row r="1246" spans="1:9" ht="38.25" x14ac:dyDescent="0.2">
      <c r="A1246" s="30" t="s">
        <v>16</v>
      </c>
      <c r="B1246" s="18" t="s">
        <v>367</v>
      </c>
      <c r="C1246" s="18" t="s">
        <v>205</v>
      </c>
      <c r="D1246" s="18" t="s">
        <v>803</v>
      </c>
      <c r="E1246" s="18" t="s">
        <v>17</v>
      </c>
      <c r="F1246" s="19">
        <f>F1247</f>
        <v>675602</v>
      </c>
      <c r="G1246" s="20">
        <f>G1247</f>
        <v>542762</v>
      </c>
      <c r="H1246" s="20">
        <f t="shared" ref="H1246:I1246" si="570">H1247</f>
        <v>527685</v>
      </c>
      <c r="I1246" s="20">
        <f t="shared" si="570"/>
        <v>527685</v>
      </c>
    </row>
    <row r="1247" spans="1:9" ht="38.25" x14ac:dyDescent="0.2">
      <c r="A1247" s="30" t="s">
        <v>18</v>
      </c>
      <c r="B1247" s="18" t="s">
        <v>367</v>
      </c>
      <c r="C1247" s="18" t="s">
        <v>205</v>
      </c>
      <c r="D1247" s="18" t="s">
        <v>803</v>
      </c>
      <c r="E1247" s="18" t="s">
        <v>19</v>
      </c>
      <c r="F1247" s="19">
        <v>675602</v>
      </c>
      <c r="G1247" s="20">
        <v>542762</v>
      </c>
      <c r="H1247" s="20">
        <v>527685</v>
      </c>
      <c r="I1247" s="20">
        <v>527685</v>
      </c>
    </row>
    <row r="1248" spans="1:9" ht="25.5" x14ac:dyDescent="0.2">
      <c r="A1248" s="30" t="s">
        <v>65</v>
      </c>
      <c r="B1248" s="18" t="s">
        <v>367</v>
      </c>
      <c r="C1248" s="18" t="s">
        <v>205</v>
      </c>
      <c r="D1248" s="18" t="s">
        <v>803</v>
      </c>
      <c r="E1248" s="18" t="s">
        <v>66</v>
      </c>
      <c r="F1248" s="19">
        <f>F1249</f>
        <v>31200000</v>
      </c>
      <c r="G1248" s="20">
        <f>G1249</f>
        <v>44700000</v>
      </c>
      <c r="H1248" s="20">
        <f t="shared" ref="H1248:I1248" si="571">H1249</f>
        <v>44000000</v>
      </c>
      <c r="I1248" s="20">
        <f t="shared" si="571"/>
        <v>44000000</v>
      </c>
    </row>
    <row r="1249" spans="1:9" ht="25.5" x14ac:dyDescent="0.2">
      <c r="A1249" s="30" t="s">
        <v>209</v>
      </c>
      <c r="B1249" s="18" t="s">
        <v>367</v>
      </c>
      <c r="C1249" s="18" t="s">
        <v>205</v>
      </c>
      <c r="D1249" s="18" t="s">
        <v>803</v>
      </c>
      <c r="E1249" s="18" t="s">
        <v>210</v>
      </c>
      <c r="F1249" s="19">
        <v>31200000</v>
      </c>
      <c r="G1249" s="20">
        <v>44700000</v>
      </c>
      <c r="H1249" s="20">
        <v>44000000</v>
      </c>
      <c r="I1249" s="20">
        <v>44000000</v>
      </c>
    </row>
    <row r="1250" spans="1:9" ht="39.75" customHeight="1" x14ac:dyDescent="0.2">
      <c r="A1250" s="30" t="s">
        <v>379</v>
      </c>
      <c r="B1250" s="18" t="s">
        <v>367</v>
      </c>
      <c r="C1250" s="18" t="s">
        <v>205</v>
      </c>
      <c r="D1250" s="18" t="s">
        <v>804</v>
      </c>
      <c r="E1250" s="18" t="s">
        <v>4</v>
      </c>
      <c r="F1250" s="19">
        <f t="shared" ref="F1250:I1251" si="572">F1251</f>
        <v>602325</v>
      </c>
      <c r="G1250" s="20">
        <f t="shared" si="572"/>
        <v>627512</v>
      </c>
      <c r="H1250" s="20">
        <f t="shared" si="572"/>
        <v>756742</v>
      </c>
      <c r="I1250" s="20">
        <f t="shared" si="572"/>
        <v>904408</v>
      </c>
    </row>
    <row r="1251" spans="1:9" ht="27.75" customHeight="1" x14ac:dyDescent="0.2">
      <c r="A1251" s="30" t="s">
        <v>65</v>
      </c>
      <c r="B1251" s="18" t="s">
        <v>367</v>
      </c>
      <c r="C1251" s="18" t="s">
        <v>205</v>
      </c>
      <c r="D1251" s="18" t="s">
        <v>804</v>
      </c>
      <c r="E1251" s="18" t="s">
        <v>66</v>
      </c>
      <c r="F1251" s="19">
        <f t="shared" si="572"/>
        <v>602325</v>
      </c>
      <c r="G1251" s="20">
        <f t="shared" si="572"/>
        <v>627512</v>
      </c>
      <c r="H1251" s="20">
        <f t="shared" si="572"/>
        <v>756742</v>
      </c>
      <c r="I1251" s="20">
        <f t="shared" si="572"/>
        <v>904408</v>
      </c>
    </row>
    <row r="1252" spans="1:9" ht="28.5" customHeight="1" x14ac:dyDescent="0.2">
      <c r="A1252" s="30" t="s">
        <v>209</v>
      </c>
      <c r="B1252" s="18" t="s">
        <v>367</v>
      </c>
      <c r="C1252" s="18" t="s">
        <v>205</v>
      </c>
      <c r="D1252" s="18" t="s">
        <v>804</v>
      </c>
      <c r="E1252" s="18" t="s">
        <v>210</v>
      </c>
      <c r="F1252" s="38">
        <v>602325</v>
      </c>
      <c r="G1252" s="39">
        <v>627512</v>
      </c>
      <c r="H1252" s="39">
        <v>756742</v>
      </c>
      <c r="I1252" s="39">
        <v>904408</v>
      </c>
    </row>
    <row r="1253" spans="1:9" ht="28.5" customHeight="1" x14ac:dyDescent="0.2">
      <c r="A1253" s="30" t="s">
        <v>749</v>
      </c>
      <c r="B1253" s="18" t="s">
        <v>367</v>
      </c>
      <c r="C1253" s="18" t="s">
        <v>205</v>
      </c>
      <c r="D1253" s="32" t="s">
        <v>805</v>
      </c>
      <c r="E1253" s="43" t="s">
        <v>4</v>
      </c>
      <c r="F1253" s="75"/>
      <c r="G1253" s="29">
        <f>G1254</f>
        <v>4578714</v>
      </c>
      <c r="H1253" s="29">
        <f t="shared" ref="H1253:I1256" si="573">H1254</f>
        <v>4578714</v>
      </c>
      <c r="I1253" s="29">
        <f t="shared" si="573"/>
        <v>4578714</v>
      </c>
    </row>
    <row r="1254" spans="1:9" ht="28.5" customHeight="1" x14ac:dyDescent="0.2">
      <c r="A1254" s="30" t="s">
        <v>935</v>
      </c>
      <c r="B1254" s="18" t="s">
        <v>367</v>
      </c>
      <c r="C1254" s="43" t="s">
        <v>205</v>
      </c>
      <c r="D1254" s="35" t="s">
        <v>869</v>
      </c>
      <c r="E1254" s="76" t="s">
        <v>4</v>
      </c>
      <c r="F1254" s="34">
        <f>F1255</f>
        <v>7047549</v>
      </c>
      <c r="G1254" s="29">
        <f>G1255</f>
        <v>4578714</v>
      </c>
      <c r="H1254" s="29">
        <f t="shared" si="573"/>
        <v>4578714</v>
      </c>
      <c r="I1254" s="29">
        <f t="shared" si="573"/>
        <v>4578714</v>
      </c>
    </row>
    <row r="1255" spans="1:9" ht="28.5" customHeight="1" x14ac:dyDescent="0.2">
      <c r="A1255" s="30" t="s">
        <v>519</v>
      </c>
      <c r="B1255" s="18" t="s">
        <v>367</v>
      </c>
      <c r="C1255" s="18" t="s">
        <v>205</v>
      </c>
      <c r="D1255" s="40" t="s">
        <v>870</v>
      </c>
      <c r="E1255" s="43" t="s">
        <v>4</v>
      </c>
      <c r="F1255" s="77">
        <v>7047549</v>
      </c>
      <c r="G1255" s="45">
        <f>G1256</f>
        <v>4578714</v>
      </c>
      <c r="H1255" s="45">
        <f t="shared" si="573"/>
        <v>4578714</v>
      </c>
      <c r="I1255" s="45">
        <f t="shared" si="573"/>
        <v>4578714</v>
      </c>
    </row>
    <row r="1256" spans="1:9" ht="28.5" customHeight="1" x14ac:dyDescent="0.2">
      <c r="A1256" s="30" t="s">
        <v>416</v>
      </c>
      <c r="B1256" s="18" t="s">
        <v>367</v>
      </c>
      <c r="C1256" s="18" t="s">
        <v>205</v>
      </c>
      <c r="D1256" s="40" t="s">
        <v>870</v>
      </c>
      <c r="E1256" s="43">
        <v>300</v>
      </c>
      <c r="F1256" s="77">
        <v>7047549</v>
      </c>
      <c r="G1256" s="45">
        <f>G1257</f>
        <v>4578714</v>
      </c>
      <c r="H1256" s="45">
        <f t="shared" si="573"/>
        <v>4578714</v>
      </c>
      <c r="I1256" s="45">
        <f t="shared" si="573"/>
        <v>4578714</v>
      </c>
    </row>
    <row r="1257" spans="1:9" ht="28.5" customHeight="1" x14ac:dyDescent="0.2">
      <c r="A1257" s="30" t="s">
        <v>518</v>
      </c>
      <c r="B1257" s="18" t="s">
        <v>367</v>
      </c>
      <c r="C1257" s="18" t="s">
        <v>205</v>
      </c>
      <c r="D1257" s="40" t="s">
        <v>870</v>
      </c>
      <c r="E1257" s="43">
        <v>310</v>
      </c>
      <c r="F1257" s="77">
        <v>7047549</v>
      </c>
      <c r="G1257" s="45">
        <v>4578714</v>
      </c>
      <c r="H1257" s="45">
        <v>4578714</v>
      </c>
      <c r="I1257" s="45">
        <v>4578714</v>
      </c>
    </row>
    <row r="1258" spans="1:9" ht="52.5" customHeight="1" x14ac:dyDescent="0.2">
      <c r="A1258" s="30" t="s">
        <v>806</v>
      </c>
      <c r="B1258" s="18" t="s">
        <v>367</v>
      </c>
      <c r="C1258" s="18" t="s">
        <v>205</v>
      </c>
      <c r="D1258" s="18" t="s">
        <v>807</v>
      </c>
      <c r="E1258" s="18" t="s">
        <v>4</v>
      </c>
      <c r="F1258" s="41">
        <f>F1259+F1264+F1269+F1274+F1279+F1284+F1289</f>
        <v>400000</v>
      </c>
      <c r="G1258" s="42">
        <f>G1259+G1264+G1269+G1274+G1279+G1284+G1289</f>
        <v>370000</v>
      </c>
      <c r="H1258" s="42">
        <f t="shared" ref="H1258:I1258" si="574">H1259+H1264+H1269+H1274+H1279+H1284+H1289</f>
        <v>125000</v>
      </c>
      <c r="I1258" s="42">
        <f t="shared" si="574"/>
        <v>125000</v>
      </c>
    </row>
    <row r="1259" spans="1:9" ht="132.75" customHeight="1" x14ac:dyDescent="0.2">
      <c r="A1259" s="30" t="s">
        <v>380</v>
      </c>
      <c r="B1259" s="18" t="s">
        <v>367</v>
      </c>
      <c r="C1259" s="18" t="s">
        <v>205</v>
      </c>
      <c r="D1259" s="18" t="s">
        <v>808</v>
      </c>
      <c r="E1259" s="18" t="s">
        <v>4</v>
      </c>
      <c r="F1259" s="19">
        <f>F1260+F1262</f>
        <v>125000</v>
      </c>
      <c r="G1259" s="20">
        <f>G1260+G1262</f>
        <v>125000</v>
      </c>
      <c r="H1259" s="20">
        <f t="shared" ref="H1259:I1259" si="575">H1260+H1262</f>
        <v>125000</v>
      </c>
      <c r="I1259" s="20">
        <f t="shared" si="575"/>
        <v>125000</v>
      </c>
    </row>
    <row r="1260" spans="1:9" ht="38.25" x14ac:dyDescent="0.2">
      <c r="A1260" s="30" t="s">
        <v>16</v>
      </c>
      <c r="B1260" s="18" t="s">
        <v>367</v>
      </c>
      <c r="C1260" s="18" t="s">
        <v>205</v>
      </c>
      <c r="D1260" s="18" t="s">
        <v>808</v>
      </c>
      <c r="E1260" s="18" t="s">
        <v>17</v>
      </c>
      <c r="F1260" s="19">
        <f>F1261</f>
        <v>3000</v>
      </c>
      <c r="G1260" s="20">
        <f>G1261</f>
        <v>3000</v>
      </c>
      <c r="H1260" s="20">
        <f t="shared" ref="H1260:I1260" si="576">H1261</f>
        <v>3000</v>
      </c>
      <c r="I1260" s="20">
        <f t="shared" si="576"/>
        <v>3000</v>
      </c>
    </row>
    <row r="1261" spans="1:9" ht="38.25" x14ac:dyDescent="0.2">
      <c r="A1261" s="30" t="s">
        <v>18</v>
      </c>
      <c r="B1261" s="18" t="s">
        <v>367</v>
      </c>
      <c r="C1261" s="18" t="s">
        <v>205</v>
      </c>
      <c r="D1261" s="18" t="s">
        <v>808</v>
      </c>
      <c r="E1261" s="18" t="s">
        <v>19</v>
      </c>
      <c r="F1261" s="19">
        <v>3000</v>
      </c>
      <c r="G1261" s="20">
        <v>3000</v>
      </c>
      <c r="H1261" s="20">
        <v>3000</v>
      </c>
      <c r="I1261" s="20">
        <v>3000</v>
      </c>
    </row>
    <row r="1262" spans="1:9" ht="25.5" x14ac:dyDescent="0.2">
      <c r="A1262" s="30" t="s">
        <v>65</v>
      </c>
      <c r="B1262" s="18" t="s">
        <v>367</v>
      </c>
      <c r="C1262" s="18" t="s">
        <v>205</v>
      </c>
      <c r="D1262" s="18" t="s">
        <v>808</v>
      </c>
      <c r="E1262" s="18" t="s">
        <v>66</v>
      </c>
      <c r="F1262" s="19">
        <f>F1263</f>
        <v>122000</v>
      </c>
      <c r="G1262" s="20">
        <f>G1263</f>
        <v>122000</v>
      </c>
      <c r="H1262" s="20">
        <f t="shared" ref="H1262:I1262" si="577">H1263</f>
        <v>122000</v>
      </c>
      <c r="I1262" s="20">
        <f t="shared" si="577"/>
        <v>122000</v>
      </c>
    </row>
    <row r="1263" spans="1:9" ht="25.5" x14ac:dyDescent="0.2">
      <c r="A1263" s="30" t="s">
        <v>209</v>
      </c>
      <c r="B1263" s="18" t="s">
        <v>367</v>
      </c>
      <c r="C1263" s="18" t="s">
        <v>205</v>
      </c>
      <c r="D1263" s="18" t="s">
        <v>808</v>
      </c>
      <c r="E1263" s="18" t="s">
        <v>210</v>
      </c>
      <c r="F1263" s="19">
        <v>122000</v>
      </c>
      <c r="G1263" s="20">
        <v>122000</v>
      </c>
      <c r="H1263" s="20">
        <v>122000</v>
      </c>
      <c r="I1263" s="20">
        <v>122000</v>
      </c>
    </row>
    <row r="1264" spans="1:9" ht="126" customHeight="1" x14ac:dyDescent="0.2">
      <c r="A1264" s="30" t="s">
        <v>381</v>
      </c>
      <c r="B1264" s="18" t="s">
        <v>367</v>
      </c>
      <c r="C1264" s="18" t="s">
        <v>205</v>
      </c>
      <c r="D1264" s="18" t="s">
        <v>809</v>
      </c>
      <c r="E1264" s="18" t="s">
        <v>4</v>
      </c>
      <c r="F1264" s="19">
        <f>F1265+F1267</f>
        <v>115000</v>
      </c>
      <c r="G1264" s="20">
        <f>G1265+G1267</f>
        <v>90000</v>
      </c>
      <c r="H1264" s="20">
        <f t="shared" ref="H1264:I1264" si="578">H1265+H1267</f>
        <v>0</v>
      </c>
      <c r="I1264" s="20">
        <f t="shared" si="578"/>
        <v>0</v>
      </c>
    </row>
    <row r="1265" spans="1:9" ht="38.25" x14ac:dyDescent="0.2">
      <c r="A1265" s="30" t="s">
        <v>16</v>
      </c>
      <c r="B1265" s="18" t="s">
        <v>367</v>
      </c>
      <c r="C1265" s="18" t="s">
        <v>205</v>
      </c>
      <c r="D1265" s="18" t="s">
        <v>809</v>
      </c>
      <c r="E1265" s="18" t="s">
        <v>17</v>
      </c>
      <c r="F1265" s="19">
        <f>F1266</f>
        <v>3000</v>
      </c>
      <c r="G1265" s="20">
        <f>G1266</f>
        <v>3000</v>
      </c>
      <c r="H1265" s="20">
        <f t="shared" ref="H1265:I1265" si="579">H1266</f>
        <v>0</v>
      </c>
      <c r="I1265" s="20">
        <f t="shared" si="579"/>
        <v>0</v>
      </c>
    </row>
    <row r="1266" spans="1:9" ht="38.25" x14ac:dyDescent="0.2">
      <c r="A1266" s="30" t="s">
        <v>18</v>
      </c>
      <c r="B1266" s="18" t="s">
        <v>367</v>
      </c>
      <c r="C1266" s="18" t="s">
        <v>205</v>
      </c>
      <c r="D1266" s="18" t="s">
        <v>809</v>
      </c>
      <c r="E1266" s="18" t="s">
        <v>19</v>
      </c>
      <c r="F1266" s="19">
        <v>3000</v>
      </c>
      <c r="G1266" s="20">
        <v>3000</v>
      </c>
      <c r="H1266" s="20">
        <v>0</v>
      </c>
      <c r="I1266" s="20">
        <v>0</v>
      </c>
    </row>
    <row r="1267" spans="1:9" ht="25.5" x14ac:dyDescent="0.2">
      <c r="A1267" s="30" t="s">
        <v>65</v>
      </c>
      <c r="B1267" s="18" t="s">
        <v>367</v>
      </c>
      <c r="C1267" s="18" t="s">
        <v>205</v>
      </c>
      <c r="D1267" s="18" t="s">
        <v>809</v>
      </c>
      <c r="E1267" s="18" t="s">
        <v>66</v>
      </c>
      <c r="F1267" s="19">
        <f>F1268</f>
        <v>112000</v>
      </c>
      <c r="G1267" s="20">
        <f>G1268</f>
        <v>87000</v>
      </c>
      <c r="H1267" s="20">
        <f t="shared" ref="H1267:I1267" si="580">H1268</f>
        <v>0</v>
      </c>
      <c r="I1267" s="20">
        <f t="shared" si="580"/>
        <v>0</v>
      </c>
    </row>
    <row r="1268" spans="1:9" ht="25.5" x14ac:dyDescent="0.2">
      <c r="A1268" s="30" t="s">
        <v>209</v>
      </c>
      <c r="B1268" s="18" t="s">
        <v>367</v>
      </c>
      <c r="C1268" s="18" t="s">
        <v>205</v>
      </c>
      <c r="D1268" s="18" t="s">
        <v>809</v>
      </c>
      <c r="E1268" s="18" t="s">
        <v>210</v>
      </c>
      <c r="F1268" s="19">
        <v>112000</v>
      </c>
      <c r="G1268" s="20">
        <v>87000</v>
      </c>
      <c r="H1268" s="20">
        <v>0</v>
      </c>
      <c r="I1268" s="20">
        <v>0</v>
      </c>
    </row>
    <row r="1269" spans="1:9" ht="132" customHeight="1" x14ac:dyDescent="0.2">
      <c r="A1269" s="30" t="s">
        <v>382</v>
      </c>
      <c r="B1269" s="18" t="s">
        <v>367</v>
      </c>
      <c r="C1269" s="18" t="s">
        <v>205</v>
      </c>
      <c r="D1269" s="18" t="s">
        <v>810</v>
      </c>
      <c r="E1269" s="18" t="s">
        <v>4</v>
      </c>
      <c r="F1269" s="19">
        <f>F1270+F1272</f>
        <v>15000</v>
      </c>
      <c r="G1269" s="20">
        <f>G1270+G1272</f>
        <v>15000</v>
      </c>
      <c r="H1269" s="20">
        <f t="shared" ref="H1269:I1269" si="581">H1270+H1272</f>
        <v>0</v>
      </c>
      <c r="I1269" s="20">
        <f t="shared" si="581"/>
        <v>0</v>
      </c>
    </row>
    <row r="1270" spans="1:9" ht="38.25" x14ac:dyDescent="0.2">
      <c r="A1270" s="30" t="s">
        <v>16</v>
      </c>
      <c r="B1270" s="18" t="s">
        <v>367</v>
      </c>
      <c r="C1270" s="18" t="s">
        <v>205</v>
      </c>
      <c r="D1270" s="18" t="s">
        <v>810</v>
      </c>
      <c r="E1270" s="18" t="s">
        <v>17</v>
      </c>
      <c r="F1270" s="19">
        <f>F1271</f>
        <v>1000</v>
      </c>
      <c r="G1270" s="20">
        <f>G1271</f>
        <v>1000</v>
      </c>
      <c r="H1270" s="20">
        <f t="shared" ref="H1270:I1270" si="582">H1271</f>
        <v>0</v>
      </c>
      <c r="I1270" s="20">
        <f t="shared" si="582"/>
        <v>0</v>
      </c>
    </row>
    <row r="1271" spans="1:9" ht="38.25" x14ac:dyDescent="0.2">
      <c r="A1271" s="30" t="s">
        <v>18</v>
      </c>
      <c r="B1271" s="18" t="s">
        <v>367</v>
      </c>
      <c r="C1271" s="18" t="s">
        <v>205</v>
      </c>
      <c r="D1271" s="18" t="s">
        <v>810</v>
      </c>
      <c r="E1271" s="18" t="s">
        <v>19</v>
      </c>
      <c r="F1271" s="19">
        <v>1000</v>
      </c>
      <c r="G1271" s="20">
        <v>1000</v>
      </c>
      <c r="H1271" s="20"/>
      <c r="I1271" s="20"/>
    </row>
    <row r="1272" spans="1:9" ht="25.5" x14ac:dyDescent="0.2">
      <c r="A1272" s="30" t="s">
        <v>65</v>
      </c>
      <c r="B1272" s="18" t="s">
        <v>367</v>
      </c>
      <c r="C1272" s="18" t="s">
        <v>205</v>
      </c>
      <c r="D1272" s="18" t="s">
        <v>810</v>
      </c>
      <c r="E1272" s="18" t="s">
        <v>66</v>
      </c>
      <c r="F1272" s="19">
        <f>F1273</f>
        <v>14000</v>
      </c>
      <c r="G1272" s="20">
        <f>G1273</f>
        <v>14000</v>
      </c>
      <c r="H1272" s="20">
        <f t="shared" ref="H1272:I1272" si="583">H1273</f>
        <v>0</v>
      </c>
      <c r="I1272" s="20">
        <f t="shared" si="583"/>
        <v>0</v>
      </c>
    </row>
    <row r="1273" spans="1:9" ht="25.5" x14ac:dyDescent="0.2">
      <c r="A1273" s="30" t="s">
        <v>209</v>
      </c>
      <c r="B1273" s="18" t="s">
        <v>367</v>
      </c>
      <c r="C1273" s="18" t="s">
        <v>205</v>
      </c>
      <c r="D1273" s="18" t="s">
        <v>810</v>
      </c>
      <c r="E1273" s="18" t="s">
        <v>210</v>
      </c>
      <c r="F1273" s="19">
        <v>14000</v>
      </c>
      <c r="G1273" s="20">
        <v>14000</v>
      </c>
      <c r="H1273" s="20"/>
      <c r="I1273" s="20"/>
    </row>
    <row r="1274" spans="1:9" ht="120.75" customHeight="1" x14ac:dyDescent="0.2">
      <c r="A1274" s="30" t="s">
        <v>383</v>
      </c>
      <c r="B1274" s="18" t="s">
        <v>367</v>
      </c>
      <c r="C1274" s="18" t="s">
        <v>205</v>
      </c>
      <c r="D1274" s="18" t="s">
        <v>811</v>
      </c>
      <c r="E1274" s="18" t="s">
        <v>4</v>
      </c>
      <c r="F1274" s="19">
        <f>F1275+F1277</f>
        <v>55000</v>
      </c>
      <c r="G1274" s="20">
        <f>G1275+G1277</f>
        <v>50000</v>
      </c>
      <c r="H1274" s="20">
        <f t="shared" ref="H1274:I1274" si="584">H1275+H1277</f>
        <v>0</v>
      </c>
      <c r="I1274" s="20">
        <f t="shared" si="584"/>
        <v>0</v>
      </c>
    </row>
    <row r="1275" spans="1:9" ht="38.25" x14ac:dyDescent="0.2">
      <c r="A1275" s="30" t="s">
        <v>16</v>
      </c>
      <c r="B1275" s="18" t="s">
        <v>367</v>
      </c>
      <c r="C1275" s="18" t="s">
        <v>205</v>
      </c>
      <c r="D1275" s="18" t="s">
        <v>811</v>
      </c>
      <c r="E1275" s="18" t="s">
        <v>17</v>
      </c>
      <c r="F1275" s="19">
        <f>F1276</f>
        <v>1000</v>
      </c>
      <c r="G1275" s="20">
        <f>G1276</f>
        <v>1000</v>
      </c>
      <c r="H1275" s="20">
        <f t="shared" ref="H1275:I1275" si="585">H1276</f>
        <v>0</v>
      </c>
      <c r="I1275" s="20">
        <f t="shared" si="585"/>
        <v>0</v>
      </c>
    </row>
    <row r="1276" spans="1:9" ht="38.25" x14ac:dyDescent="0.2">
      <c r="A1276" s="30" t="s">
        <v>18</v>
      </c>
      <c r="B1276" s="18" t="s">
        <v>367</v>
      </c>
      <c r="C1276" s="18" t="s">
        <v>205</v>
      </c>
      <c r="D1276" s="18" t="s">
        <v>811</v>
      </c>
      <c r="E1276" s="18" t="s">
        <v>19</v>
      </c>
      <c r="F1276" s="19">
        <v>1000</v>
      </c>
      <c r="G1276" s="20">
        <v>1000</v>
      </c>
      <c r="H1276" s="20">
        <v>0</v>
      </c>
      <c r="I1276" s="20">
        <v>0</v>
      </c>
    </row>
    <row r="1277" spans="1:9" ht="25.5" x14ac:dyDescent="0.2">
      <c r="A1277" s="30" t="s">
        <v>65</v>
      </c>
      <c r="B1277" s="18" t="s">
        <v>367</v>
      </c>
      <c r="C1277" s="18" t="s">
        <v>205</v>
      </c>
      <c r="D1277" s="18" t="s">
        <v>811</v>
      </c>
      <c r="E1277" s="18" t="s">
        <v>66</v>
      </c>
      <c r="F1277" s="19">
        <f>F1278</f>
        <v>54000</v>
      </c>
      <c r="G1277" s="20">
        <f>G1278</f>
        <v>49000</v>
      </c>
      <c r="H1277" s="20">
        <f t="shared" ref="H1277:I1277" si="586">H1278</f>
        <v>0</v>
      </c>
      <c r="I1277" s="20">
        <f t="shared" si="586"/>
        <v>0</v>
      </c>
    </row>
    <row r="1278" spans="1:9" ht="25.5" x14ac:dyDescent="0.2">
      <c r="A1278" s="30" t="s">
        <v>209</v>
      </c>
      <c r="B1278" s="18" t="s">
        <v>367</v>
      </c>
      <c r="C1278" s="18" t="s">
        <v>205</v>
      </c>
      <c r="D1278" s="18" t="s">
        <v>811</v>
      </c>
      <c r="E1278" s="18" t="s">
        <v>210</v>
      </c>
      <c r="F1278" s="19">
        <v>54000</v>
      </c>
      <c r="G1278" s="20">
        <v>49000</v>
      </c>
      <c r="H1278" s="20"/>
      <c r="I1278" s="20"/>
    </row>
    <row r="1279" spans="1:9" ht="121.5" customHeight="1" x14ac:dyDescent="0.2">
      <c r="A1279" s="30" t="s">
        <v>384</v>
      </c>
      <c r="B1279" s="18" t="s">
        <v>367</v>
      </c>
      <c r="C1279" s="18" t="s">
        <v>205</v>
      </c>
      <c r="D1279" s="18" t="s">
        <v>812</v>
      </c>
      <c r="E1279" s="18" t="s">
        <v>4</v>
      </c>
      <c r="F1279" s="19">
        <f>F1280+F1282</f>
        <v>30000</v>
      </c>
      <c r="G1279" s="20">
        <f>G1280+G1282</f>
        <v>30000</v>
      </c>
      <c r="H1279" s="20">
        <f t="shared" ref="H1279:I1279" si="587">H1280+H1282</f>
        <v>0</v>
      </c>
      <c r="I1279" s="20">
        <f t="shared" si="587"/>
        <v>0</v>
      </c>
    </row>
    <row r="1280" spans="1:9" ht="38.25" x14ac:dyDescent="0.2">
      <c r="A1280" s="30" t="s">
        <v>16</v>
      </c>
      <c r="B1280" s="18" t="s">
        <v>367</v>
      </c>
      <c r="C1280" s="18" t="s">
        <v>205</v>
      </c>
      <c r="D1280" s="18" t="s">
        <v>812</v>
      </c>
      <c r="E1280" s="18" t="s">
        <v>17</v>
      </c>
      <c r="F1280" s="19">
        <f>F1281</f>
        <v>1000</v>
      </c>
      <c r="G1280" s="20">
        <f>G1281</f>
        <v>1000</v>
      </c>
      <c r="H1280" s="20">
        <f t="shared" ref="H1280:I1280" si="588">H1281</f>
        <v>0</v>
      </c>
      <c r="I1280" s="20">
        <f t="shared" si="588"/>
        <v>0</v>
      </c>
    </row>
    <row r="1281" spans="1:9" ht="38.25" x14ac:dyDescent="0.2">
      <c r="A1281" s="30" t="s">
        <v>18</v>
      </c>
      <c r="B1281" s="18" t="s">
        <v>367</v>
      </c>
      <c r="C1281" s="18" t="s">
        <v>205</v>
      </c>
      <c r="D1281" s="18" t="s">
        <v>812</v>
      </c>
      <c r="E1281" s="18" t="s">
        <v>19</v>
      </c>
      <c r="F1281" s="19">
        <v>1000</v>
      </c>
      <c r="G1281" s="20">
        <v>1000</v>
      </c>
      <c r="H1281" s="20">
        <v>0</v>
      </c>
      <c r="I1281" s="20">
        <v>0</v>
      </c>
    </row>
    <row r="1282" spans="1:9" ht="25.5" x14ac:dyDescent="0.2">
      <c r="A1282" s="30" t="s">
        <v>65</v>
      </c>
      <c r="B1282" s="18" t="s">
        <v>367</v>
      </c>
      <c r="C1282" s="18" t="s">
        <v>205</v>
      </c>
      <c r="D1282" s="18" t="s">
        <v>812</v>
      </c>
      <c r="E1282" s="18" t="s">
        <v>66</v>
      </c>
      <c r="F1282" s="19">
        <f>F1283</f>
        <v>29000</v>
      </c>
      <c r="G1282" s="20">
        <f>G1283</f>
        <v>29000</v>
      </c>
      <c r="H1282" s="20">
        <f t="shared" ref="H1282:I1282" si="589">H1283</f>
        <v>0</v>
      </c>
      <c r="I1282" s="20">
        <f t="shared" si="589"/>
        <v>0</v>
      </c>
    </row>
    <row r="1283" spans="1:9" ht="25.5" x14ac:dyDescent="0.2">
      <c r="A1283" s="30" t="s">
        <v>209</v>
      </c>
      <c r="B1283" s="18" t="s">
        <v>367</v>
      </c>
      <c r="C1283" s="18" t="s">
        <v>205</v>
      </c>
      <c r="D1283" s="18" t="s">
        <v>812</v>
      </c>
      <c r="E1283" s="18" t="s">
        <v>210</v>
      </c>
      <c r="F1283" s="19">
        <v>29000</v>
      </c>
      <c r="G1283" s="20">
        <v>29000</v>
      </c>
      <c r="H1283" s="20"/>
      <c r="I1283" s="20"/>
    </row>
    <row r="1284" spans="1:9" ht="122.25" customHeight="1" x14ac:dyDescent="0.2">
      <c r="A1284" s="30" t="s">
        <v>385</v>
      </c>
      <c r="B1284" s="18" t="s">
        <v>367</v>
      </c>
      <c r="C1284" s="18" t="s">
        <v>205</v>
      </c>
      <c r="D1284" s="18" t="s">
        <v>813</v>
      </c>
      <c r="E1284" s="18" t="s">
        <v>4</v>
      </c>
      <c r="F1284" s="19">
        <f>F1285+F1287</f>
        <v>15000</v>
      </c>
      <c r="G1284" s="20">
        <f>G1285+G1287</f>
        <v>15000</v>
      </c>
      <c r="H1284" s="20">
        <f t="shared" ref="H1284:I1284" si="590">H1285+H1287</f>
        <v>0</v>
      </c>
      <c r="I1284" s="20">
        <f t="shared" si="590"/>
        <v>0</v>
      </c>
    </row>
    <row r="1285" spans="1:9" ht="38.25" x14ac:dyDescent="0.2">
      <c r="A1285" s="30" t="s">
        <v>16</v>
      </c>
      <c r="B1285" s="18" t="s">
        <v>367</v>
      </c>
      <c r="C1285" s="18" t="s">
        <v>205</v>
      </c>
      <c r="D1285" s="18" t="s">
        <v>813</v>
      </c>
      <c r="E1285" s="18" t="s">
        <v>17</v>
      </c>
      <c r="F1285" s="19">
        <f>F1286</f>
        <v>1000</v>
      </c>
      <c r="G1285" s="20">
        <f>G1286</f>
        <v>1000</v>
      </c>
      <c r="H1285" s="20">
        <f t="shared" ref="H1285:I1285" si="591">H1286</f>
        <v>0</v>
      </c>
      <c r="I1285" s="20">
        <f t="shared" si="591"/>
        <v>0</v>
      </c>
    </row>
    <row r="1286" spans="1:9" ht="38.25" x14ac:dyDescent="0.2">
      <c r="A1286" s="30" t="s">
        <v>18</v>
      </c>
      <c r="B1286" s="18" t="s">
        <v>367</v>
      </c>
      <c r="C1286" s="18" t="s">
        <v>205</v>
      </c>
      <c r="D1286" s="18" t="s">
        <v>813</v>
      </c>
      <c r="E1286" s="18" t="s">
        <v>19</v>
      </c>
      <c r="F1286" s="19">
        <v>1000</v>
      </c>
      <c r="G1286" s="20">
        <v>1000</v>
      </c>
      <c r="H1286" s="20">
        <v>0</v>
      </c>
      <c r="I1286" s="20">
        <v>0</v>
      </c>
    </row>
    <row r="1287" spans="1:9" ht="25.5" x14ac:dyDescent="0.2">
      <c r="A1287" s="30" t="s">
        <v>65</v>
      </c>
      <c r="B1287" s="18" t="s">
        <v>367</v>
      </c>
      <c r="C1287" s="18" t="s">
        <v>205</v>
      </c>
      <c r="D1287" s="18" t="s">
        <v>813</v>
      </c>
      <c r="E1287" s="18" t="s">
        <v>66</v>
      </c>
      <c r="F1287" s="19">
        <f>F1288</f>
        <v>14000</v>
      </c>
      <c r="G1287" s="20">
        <f>G1288</f>
        <v>14000</v>
      </c>
      <c r="H1287" s="20">
        <f t="shared" ref="H1287:I1287" si="592">H1288</f>
        <v>0</v>
      </c>
      <c r="I1287" s="20">
        <f t="shared" si="592"/>
        <v>0</v>
      </c>
    </row>
    <row r="1288" spans="1:9" ht="25.5" x14ac:dyDescent="0.2">
      <c r="A1288" s="30" t="s">
        <v>209</v>
      </c>
      <c r="B1288" s="18" t="s">
        <v>367</v>
      </c>
      <c r="C1288" s="18" t="s">
        <v>205</v>
      </c>
      <c r="D1288" s="18" t="s">
        <v>813</v>
      </c>
      <c r="E1288" s="18" t="s">
        <v>210</v>
      </c>
      <c r="F1288" s="19">
        <v>14000</v>
      </c>
      <c r="G1288" s="20">
        <v>14000</v>
      </c>
      <c r="H1288" s="20">
        <v>0</v>
      </c>
      <c r="I1288" s="20">
        <v>0</v>
      </c>
    </row>
    <row r="1289" spans="1:9" ht="122.25" customHeight="1" x14ac:dyDescent="0.2">
      <c r="A1289" s="30" t="s">
        <v>386</v>
      </c>
      <c r="B1289" s="18" t="s">
        <v>367</v>
      </c>
      <c r="C1289" s="18" t="s">
        <v>205</v>
      </c>
      <c r="D1289" s="18" t="s">
        <v>814</v>
      </c>
      <c r="E1289" s="18" t="s">
        <v>4</v>
      </c>
      <c r="F1289" s="19">
        <f>F1290+F1292</f>
        <v>45000</v>
      </c>
      <c r="G1289" s="20">
        <f>G1290+G1292</f>
        <v>45000</v>
      </c>
      <c r="H1289" s="20">
        <f t="shared" ref="H1289:I1289" si="593">H1290+H1292</f>
        <v>0</v>
      </c>
      <c r="I1289" s="20">
        <f t="shared" si="593"/>
        <v>0</v>
      </c>
    </row>
    <row r="1290" spans="1:9" ht="38.25" x14ac:dyDescent="0.2">
      <c r="A1290" s="30" t="s">
        <v>16</v>
      </c>
      <c r="B1290" s="18" t="s">
        <v>367</v>
      </c>
      <c r="C1290" s="18" t="s">
        <v>205</v>
      </c>
      <c r="D1290" s="18" t="s">
        <v>814</v>
      </c>
      <c r="E1290" s="18" t="s">
        <v>17</v>
      </c>
      <c r="F1290" s="19">
        <f>F1291</f>
        <v>1000</v>
      </c>
      <c r="G1290" s="20">
        <f>G1291</f>
        <v>1000</v>
      </c>
      <c r="H1290" s="20">
        <f t="shared" ref="H1290:I1290" si="594">H1291</f>
        <v>0</v>
      </c>
      <c r="I1290" s="20">
        <f t="shared" si="594"/>
        <v>0</v>
      </c>
    </row>
    <row r="1291" spans="1:9" ht="38.25" x14ac:dyDescent="0.2">
      <c r="A1291" s="30" t="s">
        <v>18</v>
      </c>
      <c r="B1291" s="18" t="s">
        <v>367</v>
      </c>
      <c r="C1291" s="18" t="s">
        <v>205</v>
      </c>
      <c r="D1291" s="18" t="s">
        <v>814</v>
      </c>
      <c r="E1291" s="18" t="s">
        <v>19</v>
      </c>
      <c r="F1291" s="19">
        <v>1000</v>
      </c>
      <c r="G1291" s="20">
        <v>1000</v>
      </c>
      <c r="H1291" s="20">
        <v>0</v>
      </c>
      <c r="I1291" s="20">
        <v>0</v>
      </c>
    </row>
    <row r="1292" spans="1:9" ht="25.5" x14ac:dyDescent="0.2">
      <c r="A1292" s="30" t="s">
        <v>65</v>
      </c>
      <c r="B1292" s="18" t="s">
        <v>367</v>
      </c>
      <c r="C1292" s="18" t="s">
        <v>205</v>
      </c>
      <c r="D1292" s="18" t="s">
        <v>814</v>
      </c>
      <c r="E1292" s="18" t="s">
        <v>66</v>
      </c>
      <c r="F1292" s="19">
        <f>F1293</f>
        <v>44000</v>
      </c>
      <c r="G1292" s="20">
        <f>G1293</f>
        <v>44000</v>
      </c>
      <c r="H1292" s="20">
        <f t="shared" ref="H1292:I1292" si="595">H1293</f>
        <v>0</v>
      </c>
      <c r="I1292" s="20">
        <f t="shared" si="595"/>
        <v>0</v>
      </c>
    </row>
    <row r="1293" spans="1:9" ht="25.5" x14ac:dyDescent="0.2">
      <c r="A1293" s="30" t="s">
        <v>209</v>
      </c>
      <c r="B1293" s="18" t="s">
        <v>367</v>
      </c>
      <c r="C1293" s="18" t="s">
        <v>205</v>
      </c>
      <c r="D1293" s="18" t="s">
        <v>814</v>
      </c>
      <c r="E1293" s="18" t="s">
        <v>210</v>
      </c>
      <c r="F1293" s="19">
        <v>44000</v>
      </c>
      <c r="G1293" s="20">
        <v>44000</v>
      </c>
      <c r="H1293" s="20">
        <v>0</v>
      </c>
      <c r="I1293" s="20">
        <v>0</v>
      </c>
    </row>
    <row r="1294" spans="1:9" x14ac:dyDescent="0.2">
      <c r="A1294" s="30" t="s">
        <v>334</v>
      </c>
      <c r="B1294" s="18" t="s">
        <v>367</v>
      </c>
      <c r="C1294" s="18" t="s">
        <v>335</v>
      </c>
      <c r="D1294" s="18" t="s">
        <v>564</v>
      </c>
      <c r="E1294" s="18" t="s">
        <v>4</v>
      </c>
      <c r="F1294" s="19" t="e">
        <f t="shared" ref="F1294:I1295" si="596">F1295</f>
        <v>#REF!</v>
      </c>
      <c r="G1294" s="20">
        <f t="shared" si="596"/>
        <v>82183807</v>
      </c>
      <c r="H1294" s="20" t="e">
        <f t="shared" si="596"/>
        <v>#REF!</v>
      </c>
      <c r="I1294" s="20" t="e">
        <f t="shared" si="596"/>
        <v>#REF!</v>
      </c>
    </row>
    <row r="1295" spans="1:9" ht="38.25" x14ac:dyDescent="0.2">
      <c r="A1295" s="30" t="s">
        <v>206</v>
      </c>
      <c r="B1295" s="18" t="s">
        <v>367</v>
      </c>
      <c r="C1295" s="18" t="s">
        <v>335</v>
      </c>
      <c r="D1295" s="18" t="s">
        <v>647</v>
      </c>
      <c r="E1295" s="18" t="s">
        <v>4</v>
      </c>
      <c r="F1295" s="19" t="e">
        <f t="shared" si="596"/>
        <v>#REF!</v>
      </c>
      <c r="G1295" s="20">
        <f>G1296+G1318</f>
        <v>82183807</v>
      </c>
      <c r="H1295" s="20" t="e">
        <f t="shared" ref="H1295:I1295" si="597">H1296+H1318</f>
        <v>#REF!</v>
      </c>
      <c r="I1295" s="20" t="e">
        <f t="shared" si="597"/>
        <v>#REF!</v>
      </c>
    </row>
    <row r="1296" spans="1:9" ht="25.5" x14ac:dyDescent="0.2">
      <c r="A1296" s="30" t="s">
        <v>797</v>
      </c>
      <c r="B1296" s="18" t="s">
        <v>367</v>
      </c>
      <c r="C1296" s="18" t="s">
        <v>335</v>
      </c>
      <c r="D1296" s="18" t="s">
        <v>796</v>
      </c>
      <c r="E1296" s="18" t="s">
        <v>4</v>
      </c>
      <c r="F1296" s="19" t="e">
        <f>#REF!+F1319</f>
        <v>#REF!</v>
      </c>
      <c r="G1296" s="20">
        <f>G1297+G1315+G1312</f>
        <v>46422348</v>
      </c>
      <c r="H1296" s="20">
        <f t="shared" ref="H1296:I1296" si="598">H1297+H1315</f>
        <v>25903294</v>
      </c>
      <c r="I1296" s="20">
        <f t="shared" si="598"/>
        <v>25903294</v>
      </c>
    </row>
    <row r="1297" spans="1:9" ht="25.5" x14ac:dyDescent="0.2">
      <c r="A1297" s="30" t="s">
        <v>387</v>
      </c>
      <c r="B1297" s="18" t="s">
        <v>367</v>
      </c>
      <c r="C1297" s="18" t="s">
        <v>335</v>
      </c>
      <c r="D1297" s="18" t="s">
        <v>815</v>
      </c>
      <c r="E1297" s="18" t="s">
        <v>4</v>
      </c>
      <c r="F1297" s="19">
        <f>F1298+F1300</f>
        <v>11044090</v>
      </c>
      <c r="G1297" s="20">
        <f>G1298+G1300</f>
        <v>25903294</v>
      </c>
      <c r="H1297" s="20">
        <f t="shared" ref="H1297:I1297" si="599">H1298+H1300</f>
        <v>25903294</v>
      </c>
      <c r="I1297" s="20">
        <f t="shared" si="599"/>
        <v>25903294</v>
      </c>
    </row>
    <row r="1298" spans="1:9" ht="38.25" x14ac:dyDescent="0.2">
      <c r="A1298" s="30" t="s">
        <v>16</v>
      </c>
      <c r="B1298" s="18" t="s">
        <v>367</v>
      </c>
      <c r="C1298" s="18" t="s">
        <v>335</v>
      </c>
      <c r="D1298" s="18" t="s">
        <v>815</v>
      </c>
      <c r="E1298" s="18" t="s">
        <v>17</v>
      </c>
      <c r="F1298" s="19">
        <f>F1299</f>
        <v>544090</v>
      </c>
      <c r="G1298" s="20">
        <f>G1299</f>
        <v>583294</v>
      </c>
      <c r="H1298" s="20">
        <f t="shared" ref="H1298:I1298" si="600">H1299</f>
        <v>583294</v>
      </c>
      <c r="I1298" s="20">
        <f t="shared" si="600"/>
        <v>583294</v>
      </c>
    </row>
    <row r="1299" spans="1:9" ht="38.25" x14ac:dyDescent="0.2">
      <c r="A1299" s="30" t="s">
        <v>18</v>
      </c>
      <c r="B1299" s="18" t="s">
        <v>367</v>
      </c>
      <c r="C1299" s="18" t="s">
        <v>335</v>
      </c>
      <c r="D1299" s="18" t="s">
        <v>815</v>
      </c>
      <c r="E1299" s="18" t="s">
        <v>19</v>
      </c>
      <c r="F1299" s="19">
        <v>544090</v>
      </c>
      <c r="G1299" s="20">
        <v>583294</v>
      </c>
      <c r="H1299" s="20">
        <v>583294</v>
      </c>
      <c r="I1299" s="20">
        <v>583294</v>
      </c>
    </row>
    <row r="1300" spans="1:9" ht="25.5" x14ac:dyDescent="0.2">
      <c r="A1300" s="30" t="s">
        <v>65</v>
      </c>
      <c r="B1300" s="18" t="s">
        <v>367</v>
      </c>
      <c r="C1300" s="18" t="s">
        <v>335</v>
      </c>
      <c r="D1300" s="18" t="s">
        <v>815</v>
      </c>
      <c r="E1300" s="18" t="s">
        <v>66</v>
      </c>
      <c r="F1300" s="19">
        <f>F1301</f>
        <v>10500000</v>
      </c>
      <c r="G1300" s="20">
        <f>G1301</f>
        <v>25320000</v>
      </c>
      <c r="H1300" s="20">
        <f t="shared" ref="H1300:I1300" si="601">H1301</f>
        <v>25320000</v>
      </c>
      <c r="I1300" s="20">
        <f t="shared" si="601"/>
        <v>25320000</v>
      </c>
    </row>
    <row r="1301" spans="1:9" ht="24.75" customHeight="1" x14ac:dyDescent="0.2">
      <c r="A1301" s="30" t="s">
        <v>209</v>
      </c>
      <c r="B1301" s="18" t="s">
        <v>367</v>
      </c>
      <c r="C1301" s="18" t="s">
        <v>335</v>
      </c>
      <c r="D1301" s="18" t="s">
        <v>815</v>
      </c>
      <c r="E1301" s="18" t="s">
        <v>210</v>
      </c>
      <c r="F1301" s="19">
        <v>10500000</v>
      </c>
      <c r="G1301" s="20">
        <v>25320000</v>
      </c>
      <c r="H1301" s="20">
        <v>25320000</v>
      </c>
      <c r="I1301" s="20">
        <v>25320000</v>
      </c>
    </row>
    <row r="1302" spans="1:9" ht="117.75" hidden="1" customHeight="1" x14ac:dyDescent="0.2">
      <c r="A1302" s="30" t="s">
        <v>388</v>
      </c>
      <c r="B1302" s="18" t="s">
        <v>367</v>
      </c>
      <c r="C1302" s="18" t="s">
        <v>335</v>
      </c>
      <c r="D1302" s="18" t="s">
        <v>389</v>
      </c>
      <c r="E1302" s="18" t="s">
        <v>4</v>
      </c>
      <c r="F1302" s="19">
        <f>F1303+F1305</f>
        <v>0</v>
      </c>
      <c r="G1302" s="20">
        <f>G1303+G1305</f>
        <v>0</v>
      </c>
      <c r="H1302" s="20">
        <f t="shared" ref="H1302:I1302" si="602">H1303+H1305</f>
        <v>0</v>
      </c>
      <c r="I1302" s="20">
        <f t="shared" si="602"/>
        <v>0</v>
      </c>
    </row>
    <row r="1303" spans="1:9" ht="36.75" hidden="1" customHeight="1" x14ac:dyDescent="0.2">
      <c r="A1303" s="30" t="s">
        <v>16</v>
      </c>
      <c r="B1303" s="18" t="s">
        <v>367</v>
      </c>
      <c r="C1303" s="18" t="s">
        <v>335</v>
      </c>
      <c r="D1303" s="18" t="s">
        <v>389</v>
      </c>
      <c r="E1303" s="18" t="s">
        <v>17</v>
      </c>
      <c r="F1303" s="19">
        <f>F1304</f>
        <v>0</v>
      </c>
      <c r="G1303" s="20">
        <f>G1304</f>
        <v>0</v>
      </c>
      <c r="H1303" s="20">
        <f t="shared" ref="H1303:I1303" si="603">H1304</f>
        <v>0</v>
      </c>
      <c r="I1303" s="20">
        <f t="shared" si="603"/>
        <v>0</v>
      </c>
    </row>
    <row r="1304" spans="1:9" ht="38.25" hidden="1" x14ac:dyDescent="0.2">
      <c r="A1304" s="30" t="s">
        <v>18</v>
      </c>
      <c r="B1304" s="18" t="s">
        <v>367</v>
      </c>
      <c r="C1304" s="18" t="s">
        <v>335</v>
      </c>
      <c r="D1304" s="18" t="s">
        <v>389</v>
      </c>
      <c r="E1304" s="18" t="s">
        <v>19</v>
      </c>
      <c r="F1304" s="19"/>
      <c r="G1304" s="20"/>
      <c r="H1304" s="20"/>
      <c r="I1304" s="20"/>
    </row>
    <row r="1305" spans="1:9" ht="25.5" hidden="1" x14ac:dyDescent="0.2">
      <c r="A1305" s="30" t="s">
        <v>65</v>
      </c>
      <c r="B1305" s="18" t="s">
        <v>367</v>
      </c>
      <c r="C1305" s="18" t="s">
        <v>335</v>
      </c>
      <c r="D1305" s="18" t="s">
        <v>389</v>
      </c>
      <c r="E1305" s="18" t="s">
        <v>66</v>
      </c>
      <c r="F1305" s="19">
        <f>F1306</f>
        <v>0</v>
      </c>
      <c r="G1305" s="20">
        <f>G1306</f>
        <v>0</v>
      </c>
      <c r="H1305" s="20">
        <f t="shared" ref="H1305:I1305" si="604">H1306</f>
        <v>0</v>
      </c>
      <c r="I1305" s="20">
        <f t="shared" si="604"/>
        <v>0</v>
      </c>
    </row>
    <row r="1306" spans="1:9" ht="25.5" hidden="1" x14ac:dyDescent="0.2">
      <c r="A1306" s="30" t="s">
        <v>209</v>
      </c>
      <c r="B1306" s="18" t="s">
        <v>367</v>
      </c>
      <c r="C1306" s="18" t="s">
        <v>335</v>
      </c>
      <c r="D1306" s="18" t="s">
        <v>389</v>
      </c>
      <c r="E1306" s="18" t="s">
        <v>210</v>
      </c>
      <c r="F1306" s="19"/>
      <c r="G1306" s="20"/>
      <c r="H1306" s="20"/>
      <c r="I1306" s="20"/>
    </row>
    <row r="1307" spans="1:9" ht="138.75" hidden="1" customHeight="1" x14ac:dyDescent="0.2">
      <c r="A1307" s="30" t="s">
        <v>390</v>
      </c>
      <c r="B1307" s="18" t="s">
        <v>367</v>
      </c>
      <c r="C1307" s="18" t="s">
        <v>335</v>
      </c>
      <c r="D1307" s="18" t="s">
        <v>391</v>
      </c>
      <c r="E1307" s="18" t="s">
        <v>4</v>
      </c>
      <c r="F1307" s="19">
        <f>F1308+F1310</f>
        <v>0</v>
      </c>
      <c r="G1307" s="20">
        <f>G1308+G1310</f>
        <v>0</v>
      </c>
      <c r="H1307" s="20">
        <f t="shared" ref="H1307:I1307" si="605">H1308+H1310</f>
        <v>0</v>
      </c>
      <c r="I1307" s="20">
        <f t="shared" si="605"/>
        <v>0</v>
      </c>
    </row>
    <row r="1308" spans="1:9" ht="38.25" hidden="1" x14ac:dyDescent="0.2">
      <c r="A1308" s="30" t="s">
        <v>16</v>
      </c>
      <c r="B1308" s="18" t="s">
        <v>367</v>
      </c>
      <c r="C1308" s="18" t="s">
        <v>335</v>
      </c>
      <c r="D1308" s="18" t="s">
        <v>391</v>
      </c>
      <c r="E1308" s="18" t="s">
        <v>17</v>
      </c>
      <c r="F1308" s="19">
        <f>F1309</f>
        <v>0</v>
      </c>
      <c r="G1308" s="20">
        <f>G1309</f>
        <v>0</v>
      </c>
      <c r="H1308" s="20">
        <f t="shared" ref="H1308:I1308" si="606">H1309</f>
        <v>0</v>
      </c>
      <c r="I1308" s="20">
        <f t="shared" si="606"/>
        <v>0</v>
      </c>
    </row>
    <row r="1309" spans="1:9" ht="38.25" hidden="1" x14ac:dyDescent="0.2">
      <c r="A1309" s="30" t="s">
        <v>18</v>
      </c>
      <c r="B1309" s="18" t="s">
        <v>367</v>
      </c>
      <c r="C1309" s="18" t="s">
        <v>335</v>
      </c>
      <c r="D1309" s="18" t="s">
        <v>391</v>
      </c>
      <c r="E1309" s="18" t="s">
        <v>19</v>
      </c>
      <c r="F1309" s="19"/>
      <c r="G1309" s="20"/>
      <c r="H1309" s="20"/>
      <c r="I1309" s="20"/>
    </row>
    <row r="1310" spans="1:9" ht="25.5" hidden="1" x14ac:dyDescent="0.2">
      <c r="A1310" s="30" t="s">
        <v>65</v>
      </c>
      <c r="B1310" s="18" t="s">
        <v>367</v>
      </c>
      <c r="C1310" s="18" t="s">
        <v>335</v>
      </c>
      <c r="D1310" s="18" t="s">
        <v>391</v>
      </c>
      <c r="E1310" s="18" t="s">
        <v>66</v>
      </c>
      <c r="F1310" s="19">
        <f>F1311</f>
        <v>0</v>
      </c>
      <c r="G1310" s="20">
        <f>G1311</f>
        <v>0</v>
      </c>
      <c r="H1310" s="20">
        <f t="shared" ref="H1310:I1310" si="607">H1311</f>
        <v>0</v>
      </c>
      <c r="I1310" s="20">
        <f t="shared" si="607"/>
        <v>0</v>
      </c>
    </row>
    <row r="1311" spans="1:9" ht="25.5" hidden="1" x14ac:dyDescent="0.2">
      <c r="A1311" s="30" t="s">
        <v>209</v>
      </c>
      <c r="B1311" s="18" t="s">
        <v>367</v>
      </c>
      <c r="C1311" s="18" t="s">
        <v>335</v>
      </c>
      <c r="D1311" s="18" t="s">
        <v>391</v>
      </c>
      <c r="E1311" s="18" t="s">
        <v>210</v>
      </c>
      <c r="F1311" s="19"/>
      <c r="G1311" s="20"/>
      <c r="H1311" s="20"/>
      <c r="I1311" s="20"/>
    </row>
    <row r="1312" spans="1:9" ht="51" x14ac:dyDescent="0.2">
      <c r="A1312" s="30" t="s">
        <v>392</v>
      </c>
      <c r="B1312" s="18" t="s">
        <v>367</v>
      </c>
      <c r="C1312" s="18" t="s">
        <v>335</v>
      </c>
      <c r="D1312" s="18" t="s">
        <v>933</v>
      </c>
      <c r="E1312" s="18" t="s">
        <v>4</v>
      </c>
      <c r="F1312" s="19">
        <f t="shared" ref="F1312:I1313" si="608">F1313</f>
        <v>32158200</v>
      </c>
      <c r="G1312" s="20">
        <f t="shared" si="608"/>
        <v>20519054</v>
      </c>
      <c r="H1312" s="20">
        <f t="shared" si="608"/>
        <v>34611978</v>
      </c>
      <c r="I1312" s="20">
        <f t="shared" si="608"/>
        <v>34611978</v>
      </c>
    </row>
    <row r="1313" spans="1:9" ht="25.5" x14ac:dyDescent="0.2">
      <c r="A1313" s="30" t="s">
        <v>65</v>
      </c>
      <c r="B1313" s="18" t="s">
        <v>367</v>
      </c>
      <c r="C1313" s="18" t="s">
        <v>335</v>
      </c>
      <c r="D1313" s="18" t="s">
        <v>933</v>
      </c>
      <c r="E1313" s="18" t="s">
        <v>66</v>
      </c>
      <c r="F1313" s="19">
        <f t="shared" si="608"/>
        <v>32158200</v>
      </c>
      <c r="G1313" s="20">
        <f t="shared" si="608"/>
        <v>20519054</v>
      </c>
      <c r="H1313" s="20">
        <f t="shared" si="608"/>
        <v>34611978</v>
      </c>
      <c r="I1313" s="20">
        <f t="shared" si="608"/>
        <v>34611978</v>
      </c>
    </row>
    <row r="1314" spans="1:9" ht="24" customHeight="1" x14ac:dyDescent="0.2">
      <c r="A1314" s="30" t="s">
        <v>209</v>
      </c>
      <c r="B1314" s="18" t="s">
        <v>367</v>
      </c>
      <c r="C1314" s="18" t="s">
        <v>335</v>
      </c>
      <c r="D1314" s="18" t="s">
        <v>933</v>
      </c>
      <c r="E1314" s="18" t="s">
        <v>210</v>
      </c>
      <c r="F1314" s="19">
        <f>F1319</f>
        <v>32158200</v>
      </c>
      <c r="G1314" s="20">
        <v>20519054</v>
      </c>
      <c r="H1314" s="20">
        <f t="shared" ref="H1314:I1314" si="609">H1319</f>
        <v>34611978</v>
      </c>
      <c r="I1314" s="20">
        <f t="shared" si="609"/>
        <v>34611978</v>
      </c>
    </row>
    <row r="1315" spans="1:9" ht="0.75" hidden="1" customHeight="1" x14ac:dyDescent="0.2">
      <c r="A1315" s="30" t="s">
        <v>462</v>
      </c>
      <c r="B1315" s="18" t="s">
        <v>367</v>
      </c>
      <c r="C1315" s="18" t="s">
        <v>335</v>
      </c>
      <c r="D1315" s="18" t="s">
        <v>463</v>
      </c>
      <c r="E1315" s="18" t="s">
        <v>4</v>
      </c>
      <c r="F1315" s="19">
        <f t="shared" ref="F1315:I1316" si="610">F1316</f>
        <v>0</v>
      </c>
      <c r="G1315" s="20">
        <f t="shared" si="610"/>
        <v>0</v>
      </c>
      <c r="H1315" s="20">
        <f t="shared" si="610"/>
        <v>0</v>
      </c>
      <c r="I1315" s="20">
        <f t="shared" si="610"/>
        <v>0</v>
      </c>
    </row>
    <row r="1316" spans="1:9" ht="25.5" hidden="1" x14ac:dyDescent="0.2">
      <c r="A1316" s="30" t="s">
        <v>65</v>
      </c>
      <c r="B1316" s="18" t="s">
        <v>367</v>
      </c>
      <c r="C1316" s="18" t="s">
        <v>335</v>
      </c>
      <c r="D1316" s="18" t="s">
        <v>463</v>
      </c>
      <c r="E1316" s="18" t="s">
        <v>66</v>
      </c>
      <c r="F1316" s="19">
        <f t="shared" si="610"/>
        <v>0</v>
      </c>
      <c r="G1316" s="20">
        <f t="shared" si="610"/>
        <v>0</v>
      </c>
      <c r="H1316" s="20">
        <f t="shared" si="610"/>
        <v>0</v>
      </c>
      <c r="I1316" s="20">
        <f t="shared" si="610"/>
        <v>0</v>
      </c>
    </row>
    <row r="1317" spans="1:9" ht="25.5" hidden="1" x14ac:dyDescent="0.2">
      <c r="A1317" s="30" t="s">
        <v>209</v>
      </c>
      <c r="B1317" s="18" t="s">
        <v>367</v>
      </c>
      <c r="C1317" s="18" t="s">
        <v>335</v>
      </c>
      <c r="D1317" s="18" t="s">
        <v>463</v>
      </c>
      <c r="E1317" s="18" t="s">
        <v>210</v>
      </c>
      <c r="F1317" s="19"/>
      <c r="G1317" s="20">
        <v>0</v>
      </c>
      <c r="H1317" s="20">
        <v>0</v>
      </c>
      <c r="I1317" s="20">
        <v>0</v>
      </c>
    </row>
    <row r="1318" spans="1:9" ht="25.5" x14ac:dyDescent="0.2">
      <c r="A1318" s="30" t="s">
        <v>749</v>
      </c>
      <c r="B1318" s="18" t="s">
        <v>367</v>
      </c>
      <c r="C1318" s="18">
        <v>1004</v>
      </c>
      <c r="D1318" s="32" t="s">
        <v>805</v>
      </c>
      <c r="E1318" s="43" t="s">
        <v>4</v>
      </c>
      <c r="F1318" s="19"/>
      <c r="G1318" s="20">
        <f>G1319+G1332</f>
        <v>35761459</v>
      </c>
      <c r="H1318" s="20" t="e">
        <f t="shared" ref="H1318:I1318" si="611">H1319+H1332</f>
        <v>#REF!</v>
      </c>
      <c r="I1318" s="20" t="e">
        <f t="shared" si="611"/>
        <v>#REF!</v>
      </c>
    </row>
    <row r="1319" spans="1:9" ht="28.15" customHeight="1" x14ac:dyDescent="0.2">
      <c r="A1319" s="30" t="s">
        <v>934</v>
      </c>
      <c r="B1319" s="18" t="s">
        <v>367</v>
      </c>
      <c r="C1319" s="18" t="s">
        <v>335</v>
      </c>
      <c r="D1319" s="18" t="s">
        <v>865</v>
      </c>
      <c r="E1319" s="18" t="s">
        <v>4</v>
      </c>
      <c r="F1319" s="19">
        <f>F1320+F1325+F1328+F1333</f>
        <v>32158200</v>
      </c>
      <c r="G1319" s="20">
        <f>G1320</f>
        <v>34611978</v>
      </c>
      <c r="H1319" s="20">
        <f t="shared" ref="H1319:I1319" si="612">H1320+H1325</f>
        <v>34611978</v>
      </c>
      <c r="I1319" s="20">
        <f t="shared" si="612"/>
        <v>34611978</v>
      </c>
    </row>
    <row r="1320" spans="1:9" ht="29.25" customHeight="1" x14ac:dyDescent="0.2">
      <c r="A1320" s="30" t="s">
        <v>387</v>
      </c>
      <c r="B1320" s="18" t="s">
        <v>367</v>
      </c>
      <c r="C1320" s="18" t="s">
        <v>335</v>
      </c>
      <c r="D1320" s="18" t="s">
        <v>866</v>
      </c>
      <c r="E1320" s="18" t="s">
        <v>4</v>
      </c>
      <c r="F1320" s="19">
        <f>F1321+F1323</f>
        <v>32158200</v>
      </c>
      <c r="G1320" s="20">
        <f>G1321+G1323</f>
        <v>34611978</v>
      </c>
      <c r="H1320" s="20">
        <f t="shared" ref="H1320:I1320" si="613">H1321+H1323</f>
        <v>34611978</v>
      </c>
      <c r="I1320" s="20">
        <f t="shared" si="613"/>
        <v>34611978</v>
      </c>
    </row>
    <row r="1321" spans="1:9" ht="38.25" x14ac:dyDescent="0.2">
      <c r="A1321" s="30" t="s">
        <v>16</v>
      </c>
      <c r="B1321" s="18" t="s">
        <v>367</v>
      </c>
      <c r="C1321" s="18" t="s">
        <v>335</v>
      </c>
      <c r="D1321" s="18" t="s">
        <v>866</v>
      </c>
      <c r="E1321" s="18" t="s">
        <v>17</v>
      </c>
      <c r="F1321" s="19">
        <f>F1322</f>
        <v>258200</v>
      </c>
      <c r="G1321" s="20">
        <f>G1322</f>
        <v>311978</v>
      </c>
      <c r="H1321" s="20">
        <f t="shared" ref="H1321:I1321" si="614">H1322</f>
        <v>311978</v>
      </c>
      <c r="I1321" s="20">
        <f t="shared" si="614"/>
        <v>311978</v>
      </c>
    </row>
    <row r="1322" spans="1:9" ht="38.25" x14ac:dyDescent="0.2">
      <c r="A1322" s="30" t="s">
        <v>18</v>
      </c>
      <c r="B1322" s="18" t="s">
        <v>367</v>
      </c>
      <c r="C1322" s="18" t="s">
        <v>335</v>
      </c>
      <c r="D1322" s="18" t="s">
        <v>866</v>
      </c>
      <c r="E1322" s="18" t="s">
        <v>19</v>
      </c>
      <c r="F1322" s="19">
        <v>258200</v>
      </c>
      <c r="G1322" s="20">
        <v>311978</v>
      </c>
      <c r="H1322" s="20">
        <v>311978</v>
      </c>
      <c r="I1322" s="20">
        <v>311978</v>
      </c>
    </row>
    <row r="1323" spans="1:9" ht="25.5" x14ac:dyDescent="0.2">
      <c r="A1323" s="30" t="s">
        <v>65</v>
      </c>
      <c r="B1323" s="18" t="s">
        <v>367</v>
      </c>
      <c r="C1323" s="18" t="s">
        <v>335</v>
      </c>
      <c r="D1323" s="18" t="s">
        <v>866</v>
      </c>
      <c r="E1323" s="18" t="s">
        <v>66</v>
      </c>
      <c r="F1323" s="19">
        <f>F1324</f>
        <v>31900000</v>
      </c>
      <c r="G1323" s="20">
        <f>G1324</f>
        <v>34300000</v>
      </c>
      <c r="H1323" s="20">
        <f t="shared" ref="H1323:I1323" si="615">H1324</f>
        <v>34300000</v>
      </c>
      <c r="I1323" s="20">
        <f t="shared" si="615"/>
        <v>34300000</v>
      </c>
    </row>
    <row r="1324" spans="1:9" ht="33.75" customHeight="1" x14ac:dyDescent="0.2">
      <c r="A1324" s="30" t="s">
        <v>209</v>
      </c>
      <c r="B1324" s="18" t="s">
        <v>367</v>
      </c>
      <c r="C1324" s="18" t="s">
        <v>335</v>
      </c>
      <c r="D1324" s="18" t="s">
        <v>866</v>
      </c>
      <c r="E1324" s="18" t="s">
        <v>210</v>
      </c>
      <c r="F1324" s="19">
        <v>31900000</v>
      </c>
      <c r="G1324" s="20">
        <v>34300000</v>
      </c>
      <c r="H1324" s="20">
        <v>34300000</v>
      </c>
      <c r="I1324" s="20">
        <v>34300000</v>
      </c>
    </row>
    <row r="1325" spans="1:9" ht="55.5" hidden="1" customHeight="1" x14ac:dyDescent="0.2">
      <c r="A1325" s="30"/>
      <c r="B1325" s="18"/>
      <c r="C1325" s="18"/>
      <c r="D1325" s="18"/>
      <c r="E1325" s="18"/>
      <c r="F1325" s="19"/>
      <c r="G1325" s="20"/>
      <c r="H1325" s="20"/>
      <c r="I1325" s="20"/>
    </row>
    <row r="1326" spans="1:9" hidden="1" x14ac:dyDescent="0.2">
      <c r="A1326" s="30"/>
      <c r="B1326" s="18"/>
      <c r="C1326" s="18"/>
      <c r="D1326" s="18"/>
      <c r="E1326" s="18"/>
      <c r="F1326" s="19"/>
      <c r="G1326" s="20"/>
      <c r="H1326" s="20"/>
      <c r="I1326" s="20"/>
    </row>
    <row r="1327" spans="1:9" hidden="1" x14ac:dyDescent="0.2">
      <c r="A1327" s="30"/>
      <c r="B1327" s="18"/>
      <c r="C1327" s="18"/>
      <c r="D1327" s="18"/>
      <c r="E1327" s="18"/>
      <c r="F1327" s="19"/>
      <c r="G1327" s="20"/>
      <c r="H1327" s="20"/>
      <c r="I1327" s="20"/>
    </row>
    <row r="1328" spans="1:9" ht="38.25" hidden="1" x14ac:dyDescent="0.2">
      <c r="A1328" s="30" t="s">
        <v>393</v>
      </c>
      <c r="B1328" s="18" t="s">
        <v>367</v>
      </c>
      <c r="C1328" s="18" t="s">
        <v>335</v>
      </c>
      <c r="D1328" s="18" t="s">
        <v>394</v>
      </c>
      <c r="E1328" s="18" t="s">
        <v>4</v>
      </c>
      <c r="F1328" s="19">
        <f t="shared" ref="F1328:I1329" si="616">F1329</f>
        <v>0</v>
      </c>
      <c r="G1328" s="20">
        <f t="shared" si="616"/>
        <v>0</v>
      </c>
      <c r="H1328" s="20">
        <f t="shared" si="616"/>
        <v>0</v>
      </c>
      <c r="I1328" s="20">
        <f t="shared" si="616"/>
        <v>0</v>
      </c>
    </row>
    <row r="1329" spans="1:11" ht="25.5" hidden="1" x14ac:dyDescent="0.2">
      <c r="A1329" s="30" t="s">
        <v>65</v>
      </c>
      <c r="B1329" s="18" t="s">
        <v>367</v>
      </c>
      <c r="C1329" s="18" t="s">
        <v>335</v>
      </c>
      <c r="D1329" s="18" t="s">
        <v>394</v>
      </c>
      <c r="E1329" s="18" t="s">
        <v>66</v>
      </c>
      <c r="F1329" s="19">
        <f t="shared" si="616"/>
        <v>0</v>
      </c>
      <c r="G1329" s="20">
        <f t="shared" si="616"/>
        <v>0</v>
      </c>
      <c r="H1329" s="20">
        <f t="shared" si="616"/>
        <v>0</v>
      </c>
      <c r="I1329" s="20">
        <f t="shared" si="616"/>
        <v>0</v>
      </c>
    </row>
    <row r="1330" spans="1:11" ht="27" hidden="1" customHeight="1" x14ac:dyDescent="0.2">
      <c r="A1330" s="30" t="s">
        <v>209</v>
      </c>
      <c r="B1330" s="18" t="s">
        <v>367</v>
      </c>
      <c r="C1330" s="18" t="s">
        <v>335</v>
      </c>
      <c r="D1330" s="18" t="s">
        <v>394</v>
      </c>
      <c r="E1330" s="18" t="s">
        <v>210</v>
      </c>
      <c r="F1330" s="19"/>
      <c r="G1330" s="20"/>
      <c r="H1330" s="20"/>
      <c r="I1330" s="20"/>
    </row>
    <row r="1331" spans="1:11" ht="16.5" hidden="1" customHeight="1" x14ac:dyDescent="0.2">
      <c r="A1331" s="30" t="s">
        <v>395</v>
      </c>
      <c r="B1331" s="18" t="s">
        <v>367</v>
      </c>
      <c r="C1331" s="18" t="s">
        <v>335</v>
      </c>
      <c r="D1331" s="18" t="s">
        <v>396</v>
      </c>
      <c r="E1331" s="18" t="s">
        <v>4</v>
      </c>
      <c r="F1331" s="19"/>
      <c r="G1331" s="20"/>
      <c r="H1331" s="20"/>
      <c r="I1331" s="20"/>
    </row>
    <row r="1332" spans="1:11" ht="21.75" customHeight="1" x14ac:dyDescent="0.2">
      <c r="A1332" s="30" t="s">
        <v>868</v>
      </c>
      <c r="B1332" s="18">
        <v>924</v>
      </c>
      <c r="C1332" s="18">
        <v>1004</v>
      </c>
      <c r="D1332" s="18" t="s">
        <v>869</v>
      </c>
      <c r="E1332" s="18" t="s">
        <v>4</v>
      </c>
      <c r="F1332" s="19"/>
      <c r="G1332" s="20">
        <f>G1333+G1339</f>
        <v>1149481</v>
      </c>
      <c r="H1332" s="20" t="e">
        <f>H1333+#REF!</f>
        <v>#REF!</v>
      </c>
      <c r="I1332" s="20" t="e">
        <f>I1333+#REF!</f>
        <v>#REF!</v>
      </c>
    </row>
    <row r="1333" spans="1:11" ht="67.5" customHeight="1" x14ac:dyDescent="0.2">
      <c r="A1333" s="30" t="s">
        <v>487</v>
      </c>
      <c r="B1333" s="18" t="s">
        <v>367</v>
      </c>
      <c r="C1333" s="18" t="s">
        <v>335</v>
      </c>
      <c r="D1333" s="18" t="s">
        <v>867</v>
      </c>
      <c r="E1333" s="18" t="s">
        <v>4</v>
      </c>
      <c r="F1333" s="19">
        <f t="shared" ref="F1333:I1334" si="617">F1334</f>
        <v>0</v>
      </c>
      <c r="G1333" s="20">
        <f t="shared" si="617"/>
        <v>1149481</v>
      </c>
      <c r="H1333" s="20">
        <f t="shared" si="617"/>
        <v>1149481</v>
      </c>
      <c r="I1333" s="20">
        <f t="shared" si="617"/>
        <v>1149481</v>
      </c>
    </row>
    <row r="1334" spans="1:11" ht="30.75" customHeight="1" x14ac:dyDescent="0.2">
      <c r="A1334" s="30" t="s">
        <v>65</v>
      </c>
      <c r="B1334" s="18" t="s">
        <v>367</v>
      </c>
      <c r="C1334" s="18" t="s">
        <v>335</v>
      </c>
      <c r="D1334" s="18" t="s">
        <v>867</v>
      </c>
      <c r="E1334" s="18" t="s">
        <v>66</v>
      </c>
      <c r="F1334" s="19">
        <f t="shared" si="617"/>
        <v>0</v>
      </c>
      <c r="G1334" s="20">
        <f t="shared" si="617"/>
        <v>1149481</v>
      </c>
      <c r="H1334" s="20">
        <f t="shared" si="617"/>
        <v>1149481</v>
      </c>
      <c r="I1334" s="20">
        <f t="shared" si="617"/>
        <v>1149481</v>
      </c>
    </row>
    <row r="1335" spans="1:11" ht="17.25" customHeight="1" x14ac:dyDescent="0.2">
      <c r="A1335" s="30" t="s">
        <v>209</v>
      </c>
      <c r="B1335" s="18" t="s">
        <v>367</v>
      </c>
      <c r="C1335" s="18" t="s">
        <v>335</v>
      </c>
      <c r="D1335" s="18" t="s">
        <v>867</v>
      </c>
      <c r="E1335" s="18" t="s">
        <v>210</v>
      </c>
      <c r="F1335" s="19"/>
      <c r="G1335" s="20">
        <v>1149481</v>
      </c>
      <c r="H1335" s="20">
        <v>1149481</v>
      </c>
      <c r="I1335" s="20">
        <v>1149481</v>
      </c>
    </row>
    <row r="1336" spans="1:11" ht="21.75" hidden="1" customHeight="1" x14ac:dyDescent="0.2">
      <c r="A1336" s="30" t="s">
        <v>393</v>
      </c>
      <c r="B1336" s="18" t="s">
        <v>367</v>
      </c>
      <c r="C1336" s="18" t="s">
        <v>335</v>
      </c>
      <c r="D1336" s="18" t="s">
        <v>397</v>
      </c>
      <c r="E1336" s="18" t="s">
        <v>4</v>
      </c>
      <c r="F1336" s="19">
        <f t="shared" ref="F1336:I1337" si="618">F1337</f>
        <v>0</v>
      </c>
      <c r="G1336" s="20">
        <f t="shared" si="618"/>
        <v>0</v>
      </c>
      <c r="H1336" s="20">
        <f t="shared" si="618"/>
        <v>0</v>
      </c>
      <c r="I1336" s="20">
        <f t="shared" si="618"/>
        <v>0</v>
      </c>
    </row>
    <row r="1337" spans="1:11" ht="25.5" hidden="1" customHeight="1" x14ac:dyDescent="0.2">
      <c r="A1337" s="30" t="s">
        <v>65</v>
      </c>
      <c r="B1337" s="18" t="s">
        <v>367</v>
      </c>
      <c r="C1337" s="18" t="s">
        <v>335</v>
      </c>
      <c r="D1337" s="18" t="s">
        <v>397</v>
      </c>
      <c r="E1337" s="18" t="s">
        <v>66</v>
      </c>
      <c r="F1337" s="19">
        <f t="shared" si="618"/>
        <v>0</v>
      </c>
      <c r="G1337" s="20">
        <f t="shared" si="618"/>
        <v>0</v>
      </c>
      <c r="H1337" s="20">
        <f t="shared" si="618"/>
        <v>0</v>
      </c>
      <c r="I1337" s="20">
        <f t="shared" si="618"/>
        <v>0</v>
      </c>
    </row>
    <row r="1338" spans="1:11" ht="21.75" hidden="1" customHeight="1" x14ac:dyDescent="0.2">
      <c r="A1338" s="30" t="s">
        <v>209</v>
      </c>
      <c r="B1338" s="18" t="s">
        <v>367</v>
      </c>
      <c r="C1338" s="18" t="s">
        <v>335</v>
      </c>
      <c r="D1338" s="18" t="s">
        <v>397</v>
      </c>
      <c r="E1338" s="18" t="s">
        <v>210</v>
      </c>
      <c r="F1338" s="19"/>
      <c r="G1338" s="20"/>
      <c r="H1338" s="20"/>
      <c r="I1338" s="20"/>
    </row>
    <row r="1339" spans="1:11" ht="49.5" hidden="1" customHeight="1" x14ac:dyDescent="0.2">
      <c r="A1339" s="98"/>
      <c r="B1339" s="83"/>
      <c r="C1339" s="83"/>
      <c r="D1339" s="83"/>
      <c r="E1339" s="83"/>
      <c r="F1339" s="84"/>
      <c r="G1339" s="85"/>
      <c r="H1339" s="20"/>
      <c r="I1339" s="20"/>
    </row>
    <row r="1340" spans="1:11" ht="27.75" hidden="1" customHeight="1" x14ac:dyDescent="0.2">
      <c r="A1340" s="99"/>
      <c r="B1340" s="83"/>
      <c r="C1340" s="83"/>
      <c r="D1340" s="83"/>
      <c r="E1340" s="83"/>
      <c r="F1340" s="84"/>
      <c r="G1340" s="85"/>
      <c r="H1340" s="20"/>
      <c r="I1340" s="20"/>
    </row>
    <row r="1341" spans="1:11" ht="39.75" hidden="1" customHeight="1" x14ac:dyDescent="0.2">
      <c r="A1341" s="99"/>
      <c r="B1341" s="83"/>
      <c r="C1341" s="83"/>
      <c r="D1341" s="83"/>
      <c r="E1341" s="83"/>
      <c r="F1341" s="84"/>
      <c r="G1341" s="85"/>
      <c r="H1341" s="20"/>
      <c r="I1341" s="20"/>
    </row>
    <row r="1342" spans="1:11" ht="25.5" x14ac:dyDescent="0.2">
      <c r="A1342" s="30" t="s">
        <v>217</v>
      </c>
      <c r="B1342" s="18" t="s">
        <v>367</v>
      </c>
      <c r="C1342" s="18" t="s">
        <v>218</v>
      </c>
      <c r="D1342" s="18" t="s">
        <v>564</v>
      </c>
      <c r="E1342" s="18" t="s">
        <v>4</v>
      </c>
      <c r="F1342" s="19" t="e">
        <f>F1343+F1383+F1394</f>
        <v>#REF!</v>
      </c>
      <c r="G1342" s="20">
        <f>G1343+G1383+G1394</f>
        <v>57333662</v>
      </c>
      <c r="H1342" s="20">
        <f>H1343+H1383+H1394</f>
        <v>57566669</v>
      </c>
      <c r="I1342" s="20">
        <f>I1343+I1383+I1394</f>
        <v>58950973</v>
      </c>
      <c r="K1342" s="17"/>
    </row>
    <row r="1343" spans="1:11" ht="40.5" customHeight="1" x14ac:dyDescent="0.2">
      <c r="A1343" s="30" t="s">
        <v>206</v>
      </c>
      <c r="B1343" s="18" t="s">
        <v>367</v>
      </c>
      <c r="C1343" s="18" t="s">
        <v>218</v>
      </c>
      <c r="D1343" s="18" t="s">
        <v>647</v>
      </c>
      <c r="E1343" s="18" t="s">
        <v>4</v>
      </c>
      <c r="F1343" s="19" t="e">
        <f>F1349+F1376</f>
        <v>#REF!</v>
      </c>
      <c r="G1343" s="20">
        <f>G1346+G1349+G1372+G1376</f>
        <v>37471890</v>
      </c>
      <c r="H1343" s="20">
        <f t="shared" ref="H1343:I1343" si="619">H1349+H1372+H1376</f>
        <v>37704897</v>
      </c>
      <c r="I1343" s="20">
        <f t="shared" si="619"/>
        <v>39089201</v>
      </c>
    </row>
    <row r="1344" spans="1:11" ht="30.75" customHeight="1" x14ac:dyDescent="0.2">
      <c r="A1344" s="30" t="s">
        <v>749</v>
      </c>
      <c r="B1344" s="18">
        <v>924</v>
      </c>
      <c r="C1344" s="18" t="s">
        <v>218</v>
      </c>
      <c r="D1344" s="18" t="s">
        <v>805</v>
      </c>
      <c r="E1344" s="18" t="s">
        <v>4</v>
      </c>
      <c r="F1344" s="19"/>
      <c r="G1344" s="20">
        <f>G1345</f>
        <v>28307784</v>
      </c>
      <c r="H1344" s="20"/>
      <c r="I1344" s="20"/>
    </row>
    <row r="1345" spans="1:9" ht="26.25" customHeight="1" x14ac:dyDescent="0.2">
      <c r="A1345" s="30" t="s">
        <v>868</v>
      </c>
      <c r="B1345" s="18">
        <v>924</v>
      </c>
      <c r="C1345" s="18" t="s">
        <v>218</v>
      </c>
      <c r="D1345" s="18" t="s">
        <v>869</v>
      </c>
      <c r="E1345" s="18" t="s">
        <v>4</v>
      </c>
      <c r="F1345" s="19"/>
      <c r="G1345" s="20">
        <f>G1346</f>
        <v>28307784</v>
      </c>
      <c r="H1345" s="20"/>
      <c r="I1345" s="20"/>
    </row>
    <row r="1346" spans="1:9" ht="40.5" customHeight="1" x14ac:dyDescent="0.2">
      <c r="A1346" s="98" t="s">
        <v>466</v>
      </c>
      <c r="B1346" s="83" t="s">
        <v>367</v>
      </c>
      <c r="C1346" s="83" t="s">
        <v>218</v>
      </c>
      <c r="D1346" s="83" t="s">
        <v>930</v>
      </c>
      <c r="E1346" s="83" t="s">
        <v>4</v>
      </c>
      <c r="F1346" s="84" t="e">
        <f>#REF!+F1347</f>
        <v>#REF!</v>
      </c>
      <c r="G1346" s="85">
        <f>G1347</f>
        <v>28307784</v>
      </c>
      <c r="H1346" s="20"/>
      <c r="I1346" s="20"/>
    </row>
    <row r="1347" spans="1:9" ht="31.5" customHeight="1" x14ac:dyDescent="0.2">
      <c r="A1347" s="99" t="s">
        <v>65</v>
      </c>
      <c r="B1347" s="83" t="s">
        <v>367</v>
      </c>
      <c r="C1347" s="83" t="s">
        <v>218</v>
      </c>
      <c r="D1347" s="83" t="s">
        <v>930</v>
      </c>
      <c r="E1347" s="83" t="s">
        <v>66</v>
      </c>
      <c r="F1347" s="84">
        <f>F1348</f>
        <v>0</v>
      </c>
      <c r="G1347" s="85">
        <f>G1348</f>
        <v>28307784</v>
      </c>
      <c r="H1347" s="20"/>
      <c r="I1347" s="20"/>
    </row>
    <row r="1348" spans="1:9" ht="40.5" customHeight="1" x14ac:dyDescent="0.2">
      <c r="A1348" s="99" t="s">
        <v>211</v>
      </c>
      <c r="B1348" s="83" t="s">
        <v>367</v>
      </c>
      <c r="C1348" s="83" t="s">
        <v>218</v>
      </c>
      <c r="D1348" s="83" t="s">
        <v>930</v>
      </c>
      <c r="E1348" s="83">
        <v>320</v>
      </c>
      <c r="F1348" s="84"/>
      <c r="G1348" s="85">
        <v>28307784</v>
      </c>
      <c r="H1348" s="20"/>
      <c r="I1348" s="20"/>
    </row>
    <row r="1349" spans="1:9" ht="25.5" x14ac:dyDescent="0.2">
      <c r="A1349" s="30" t="s">
        <v>650</v>
      </c>
      <c r="B1349" s="18" t="s">
        <v>367</v>
      </c>
      <c r="C1349" s="18" t="s">
        <v>218</v>
      </c>
      <c r="D1349" s="18" t="s">
        <v>649</v>
      </c>
      <c r="E1349" s="18" t="s">
        <v>4</v>
      </c>
      <c r="F1349" s="19" t="e">
        <f>#REF!+F1372</f>
        <v>#REF!</v>
      </c>
      <c r="G1349" s="20">
        <f>G1350+G1356+G1359+G1364+G1369</f>
        <v>3564106</v>
      </c>
      <c r="H1349" s="20">
        <f t="shared" ref="H1349:I1349" si="620">H1350+H1356+H1359+H1364+H1369</f>
        <v>32104897</v>
      </c>
      <c r="I1349" s="20">
        <f t="shared" si="620"/>
        <v>33489201</v>
      </c>
    </row>
    <row r="1350" spans="1:9" ht="38.25" x14ac:dyDescent="0.2">
      <c r="A1350" s="30" t="s">
        <v>398</v>
      </c>
      <c r="B1350" s="18" t="s">
        <v>367</v>
      </c>
      <c r="C1350" s="18" t="s">
        <v>218</v>
      </c>
      <c r="D1350" s="18" t="s">
        <v>816</v>
      </c>
      <c r="E1350" s="18" t="s">
        <v>4</v>
      </c>
      <c r="F1350" s="19">
        <f>F1351+F1353</f>
        <v>2472000</v>
      </c>
      <c r="G1350" s="20">
        <f>G1351+G1353</f>
        <v>2525000</v>
      </c>
      <c r="H1350" s="20">
        <f t="shared" ref="H1350:I1350" si="621">H1351+H1353</f>
        <v>2525000</v>
      </c>
      <c r="I1350" s="20">
        <f t="shared" si="621"/>
        <v>2525000</v>
      </c>
    </row>
    <row r="1351" spans="1:9" ht="38.25" x14ac:dyDescent="0.2">
      <c r="A1351" s="30" t="s">
        <v>16</v>
      </c>
      <c r="B1351" s="18" t="s">
        <v>367</v>
      </c>
      <c r="C1351" s="18" t="s">
        <v>218</v>
      </c>
      <c r="D1351" s="18" t="s">
        <v>816</v>
      </c>
      <c r="E1351" s="18" t="s">
        <v>17</v>
      </c>
      <c r="F1351" s="19">
        <f>F1352</f>
        <v>25000</v>
      </c>
      <c r="G1351" s="20">
        <f>G1352</f>
        <v>25000</v>
      </c>
      <c r="H1351" s="20">
        <f t="shared" ref="H1351:I1351" si="622">H1352</f>
        <v>25000</v>
      </c>
      <c r="I1351" s="20">
        <f t="shared" si="622"/>
        <v>25000</v>
      </c>
    </row>
    <row r="1352" spans="1:9" ht="38.25" x14ac:dyDescent="0.2">
      <c r="A1352" s="30" t="s">
        <v>18</v>
      </c>
      <c r="B1352" s="18" t="s">
        <v>367</v>
      </c>
      <c r="C1352" s="18" t="s">
        <v>218</v>
      </c>
      <c r="D1352" s="18" t="s">
        <v>816</v>
      </c>
      <c r="E1352" s="18" t="s">
        <v>19</v>
      </c>
      <c r="F1352" s="19">
        <v>25000</v>
      </c>
      <c r="G1352" s="20">
        <v>25000</v>
      </c>
      <c r="H1352" s="20">
        <v>25000</v>
      </c>
      <c r="I1352" s="20">
        <v>25000</v>
      </c>
    </row>
    <row r="1353" spans="1:9" ht="25.5" x14ac:dyDescent="0.2">
      <c r="A1353" s="30" t="s">
        <v>65</v>
      </c>
      <c r="B1353" s="18" t="s">
        <v>367</v>
      </c>
      <c r="C1353" s="18" t="s">
        <v>218</v>
      </c>
      <c r="D1353" s="18" t="s">
        <v>816</v>
      </c>
      <c r="E1353" s="18" t="s">
        <v>66</v>
      </c>
      <c r="F1353" s="19">
        <f>F1354+F1355</f>
        <v>2447000</v>
      </c>
      <c r="G1353" s="20">
        <f>G1354+G1355</f>
        <v>2500000</v>
      </c>
      <c r="H1353" s="20">
        <f t="shared" ref="H1353:I1353" si="623">H1354+H1355</f>
        <v>2500000</v>
      </c>
      <c r="I1353" s="20">
        <f t="shared" si="623"/>
        <v>2500000</v>
      </c>
    </row>
    <row r="1354" spans="1:9" ht="38.25" x14ac:dyDescent="0.2">
      <c r="A1354" s="30" t="s">
        <v>211</v>
      </c>
      <c r="B1354" s="18" t="s">
        <v>367</v>
      </c>
      <c r="C1354" s="18" t="s">
        <v>218</v>
      </c>
      <c r="D1354" s="18" t="s">
        <v>816</v>
      </c>
      <c r="E1354" s="18">
        <v>320</v>
      </c>
      <c r="F1354" s="19">
        <v>100000</v>
      </c>
      <c r="G1354" s="20">
        <v>200000</v>
      </c>
      <c r="H1354" s="20">
        <v>200000</v>
      </c>
      <c r="I1354" s="20">
        <v>200000</v>
      </c>
    </row>
    <row r="1355" spans="1:9" ht="17.25" customHeight="1" x14ac:dyDescent="0.2">
      <c r="A1355" s="30" t="s">
        <v>67</v>
      </c>
      <c r="B1355" s="18" t="s">
        <v>367</v>
      </c>
      <c r="C1355" s="18" t="s">
        <v>218</v>
      </c>
      <c r="D1355" s="18" t="s">
        <v>816</v>
      </c>
      <c r="E1355" s="18" t="s">
        <v>68</v>
      </c>
      <c r="F1355" s="19">
        <v>2347000</v>
      </c>
      <c r="G1355" s="20">
        <v>2300000</v>
      </c>
      <c r="H1355" s="20">
        <v>2300000</v>
      </c>
      <c r="I1355" s="20">
        <v>2300000</v>
      </c>
    </row>
    <row r="1356" spans="1:9" ht="25.5" x14ac:dyDescent="0.2">
      <c r="A1356" s="30" t="s">
        <v>399</v>
      </c>
      <c r="B1356" s="18" t="s">
        <v>367</v>
      </c>
      <c r="C1356" s="18" t="s">
        <v>218</v>
      </c>
      <c r="D1356" s="18" t="s">
        <v>817</v>
      </c>
      <c r="E1356" s="18" t="s">
        <v>4</v>
      </c>
      <c r="F1356" s="19">
        <f t="shared" ref="F1356:I1357" si="624">F1357</f>
        <v>203860</v>
      </c>
      <c r="G1356" s="20">
        <f t="shared" si="624"/>
        <v>250000</v>
      </c>
      <c r="H1356" s="20">
        <f t="shared" si="624"/>
        <v>250000</v>
      </c>
      <c r="I1356" s="20">
        <f t="shared" si="624"/>
        <v>250000</v>
      </c>
    </row>
    <row r="1357" spans="1:9" ht="38.25" x14ac:dyDescent="0.2">
      <c r="A1357" s="30" t="s">
        <v>16</v>
      </c>
      <c r="B1357" s="18" t="s">
        <v>367</v>
      </c>
      <c r="C1357" s="18" t="s">
        <v>218</v>
      </c>
      <c r="D1357" s="18" t="s">
        <v>817</v>
      </c>
      <c r="E1357" s="18" t="s">
        <v>17</v>
      </c>
      <c r="F1357" s="19">
        <f t="shared" si="624"/>
        <v>203860</v>
      </c>
      <c r="G1357" s="20">
        <f t="shared" si="624"/>
        <v>250000</v>
      </c>
      <c r="H1357" s="20">
        <f t="shared" si="624"/>
        <v>250000</v>
      </c>
      <c r="I1357" s="20">
        <f t="shared" si="624"/>
        <v>250000</v>
      </c>
    </row>
    <row r="1358" spans="1:9" ht="42" customHeight="1" x14ac:dyDescent="0.2">
      <c r="A1358" s="30" t="s">
        <v>18</v>
      </c>
      <c r="B1358" s="18" t="s">
        <v>367</v>
      </c>
      <c r="C1358" s="18" t="s">
        <v>218</v>
      </c>
      <c r="D1358" s="18" t="s">
        <v>817</v>
      </c>
      <c r="E1358" s="18" t="s">
        <v>19</v>
      </c>
      <c r="F1358" s="19">
        <v>203860</v>
      </c>
      <c r="G1358" s="20">
        <v>250000</v>
      </c>
      <c r="H1358" s="20">
        <v>250000</v>
      </c>
      <c r="I1358" s="20">
        <v>250000</v>
      </c>
    </row>
    <row r="1359" spans="1:9" ht="45" hidden="1" customHeight="1" x14ac:dyDescent="0.2">
      <c r="A1359" s="100" t="s">
        <v>466</v>
      </c>
      <c r="B1359" s="80" t="s">
        <v>367</v>
      </c>
      <c r="C1359" s="80"/>
      <c r="D1359" s="80"/>
      <c r="E1359" s="80"/>
      <c r="F1359" s="81">
        <f>F1362+F1360</f>
        <v>0</v>
      </c>
      <c r="G1359" s="82">
        <f>G1362+G1360</f>
        <v>0</v>
      </c>
      <c r="H1359" s="20">
        <f t="shared" ref="H1359:I1359" si="625">H1362+H1360</f>
        <v>28540791</v>
      </c>
      <c r="I1359" s="20">
        <f t="shared" si="625"/>
        <v>29925095</v>
      </c>
    </row>
    <row r="1360" spans="1:9" ht="0.6" customHeight="1" x14ac:dyDescent="0.2">
      <c r="A1360" s="101" t="s">
        <v>16</v>
      </c>
      <c r="B1360" s="80" t="s">
        <v>367</v>
      </c>
      <c r="C1360" s="80"/>
      <c r="D1360" s="80"/>
      <c r="E1360" s="80"/>
      <c r="F1360" s="81">
        <f>F1361</f>
        <v>0</v>
      </c>
      <c r="G1360" s="82">
        <f>G1361</f>
        <v>0</v>
      </c>
      <c r="H1360" s="20">
        <f t="shared" ref="H1360:I1360" si="626">H1361</f>
        <v>0</v>
      </c>
      <c r="I1360" s="20">
        <f t="shared" si="626"/>
        <v>0</v>
      </c>
    </row>
    <row r="1361" spans="1:9" ht="33" hidden="1" customHeight="1" x14ac:dyDescent="0.2">
      <c r="A1361" s="101" t="s">
        <v>18</v>
      </c>
      <c r="B1361" s="80" t="s">
        <v>367</v>
      </c>
      <c r="C1361" s="80"/>
      <c r="D1361" s="80"/>
      <c r="E1361" s="80"/>
      <c r="F1361" s="81"/>
      <c r="G1361" s="82"/>
      <c r="H1361" s="20"/>
      <c r="I1361" s="20"/>
    </row>
    <row r="1362" spans="1:9" ht="22.5" hidden="1" customHeight="1" x14ac:dyDescent="0.2">
      <c r="A1362" s="101" t="s">
        <v>65</v>
      </c>
      <c r="B1362" s="80" t="s">
        <v>367</v>
      </c>
      <c r="C1362" s="80"/>
      <c r="D1362" s="80"/>
      <c r="E1362" s="80"/>
      <c r="F1362" s="81">
        <f>F1363</f>
        <v>0</v>
      </c>
      <c r="G1362" s="82">
        <f>G1363</f>
        <v>0</v>
      </c>
      <c r="H1362" s="20">
        <f t="shared" ref="H1362:I1362" si="627">H1363</f>
        <v>28540791</v>
      </c>
      <c r="I1362" s="20">
        <f t="shared" si="627"/>
        <v>29925095</v>
      </c>
    </row>
    <row r="1363" spans="1:9" ht="27" hidden="1" customHeight="1" x14ac:dyDescent="0.2">
      <c r="A1363" s="101" t="s">
        <v>211</v>
      </c>
      <c r="B1363" s="80" t="s">
        <v>367</v>
      </c>
      <c r="C1363" s="80"/>
      <c r="D1363" s="80"/>
      <c r="E1363" s="80"/>
      <c r="F1363" s="81"/>
      <c r="G1363" s="82"/>
      <c r="H1363" s="20">
        <v>28540791</v>
      </c>
      <c r="I1363" s="20">
        <v>29925095</v>
      </c>
    </row>
    <row r="1364" spans="1:9" ht="38.25" x14ac:dyDescent="0.2">
      <c r="A1364" s="95" t="s">
        <v>473</v>
      </c>
      <c r="B1364" s="18" t="s">
        <v>367</v>
      </c>
      <c r="C1364" s="18" t="s">
        <v>218</v>
      </c>
      <c r="D1364" s="21" t="s">
        <v>818</v>
      </c>
      <c r="E1364" s="18" t="s">
        <v>4</v>
      </c>
      <c r="F1364" s="19">
        <f>F1365+F1367</f>
        <v>189689</v>
      </c>
      <c r="G1364" s="20">
        <f>G1365+G1367</f>
        <v>139106</v>
      </c>
      <c r="H1364" s="20">
        <f t="shared" ref="H1364:I1364" si="628">H1365+H1367</f>
        <v>139106</v>
      </c>
      <c r="I1364" s="20">
        <f t="shared" si="628"/>
        <v>139106</v>
      </c>
    </row>
    <row r="1365" spans="1:9" ht="38.25" x14ac:dyDescent="0.2">
      <c r="A1365" s="30" t="s">
        <v>16</v>
      </c>
      <c r="B1365" s="18" t="s">
        <v>367</v>
      </c>
      <c r="C1365" s="18" t="s">
        <v>218</v>
      </c>
      <c r="D1365" s="21" t="s">
        <v>818</v>
      </c>
      <c r="E1365" s="18" t="s">
        <v>17</v>
      </c>
      <c r="F1365" s="19">
        <f>F1366</f>
        <v>1689</v>
      </c>
      <c r="G1365" s="20">
        <f>G1366</f>
        <v>1306</v>
      </c>
      <c r="H1365" s="20">
        <f t="shared" ref="H1365:I1365" si="629">H1366</f>
        <v>1306</v>
      </c>
      <c r="I1365" s="20">
        <f t="shared" si="629"/>
        <v>1306</v>
      </c>
    </row>
    <row r="1366" spans="1:9" ht="38.25" x14ac:dyDescent="0.2">
      <c r="A1366" s="30" t="s">
        <v>18</v>
      </c>
      <c r="B1366" s="18" t="s">
        <v>367</v>
      </c>
      <c r="C1366" s="18" t="s">
        <v>218</v>
      </c>
      <c r="D1366" s="21" t="s">
        <v>818</v>
      </c>
      <c r="E1366" s="18" t="s">
        <v>19</v>
      </c>
      <c r="F1366" s="19">
        <v>1689</v>
      </c>
      <c r="G1366" s="20">
        <v>1306</v>
      </c>
      <c r="H1366" s="20">
        <v>1306</v>
      </c>
      <c r="I1366" s="20">
        <v>1306</v>
      </c>
    </row>
    <row r="1367" spans="1:9" ht="25.5" x14ac:dyDescent="0.2">
      <c r="A1367" s="30" t="s">
        <v>65</v>
      </c>
      <c r="B1367" s="18" t="s">
        <v>367</v>
      </c>
      <c r="C1367" s="18" t="s">
        <v>218</v>
      </c>
      <c r="D1367" s="21" t="s">
        <v>818</v>
      </c>
      <c r="E1367" s="18" t="s">
        <v>66</v>
      </c>
      <c r="F1367" s="19">
        <f>F1368</f>
        <v>188000</v>
      </c>
      <c r="G1367" s="20">
        <f>G1368</f>
        <v>137800</v>
      </c>
      <c r="H1367" s="20">
        <f t="shared" ref="H1367:I1367" si="630">H1368</f>
        <v>137800</v>
      </c>
      <c r="I1367" s="20">
        <f t="shared" si="630"/>
        <v>137800</v>
      </c>
    </row>
    <row r="1368" spans="1:9" ht="25.5" x14ac:dyDescent="0.2">
      <c r="A1368" s="30" t="s">
        <v>209</v>
      </c>
      <c r="B1368" s="18" t="s">
        <v>367</v>
      </c>
      <c r="C1368" s="18" t="s">
        <v>218</v>
      </c>
      <c r="D1368" s="21" t="s">
        <v>818</v>
      </c>
      <c r="E1368" s="18" t="s">
        <v>210</v>
      </c>
      <c r="F1368" s="19">
        <v>188000</v>
      </c>
      <c r="G1368" s="20">
        <v>137800</v>
      </c>
      <c r="H1368" s="20">
        <v>137800</v>
      </c>
      <c r="I1368" s="20">
        <v>137800</v>
      </c>
    </row>
    <row r="1369" spans="1:9" ht="38.25" x14ac:dyDescent="0.2">
      <c r="A1369" s="30" t="s">
        <v>368</v>
      </c>
      <c r="B1369" s="18" t="s">
        <v>367</v>
      </c>
      <c r="C1369" s="18" t="s">
        <v>218</v>
      </c>
      <c r="D1369" s="18" t="s">
        <v>819</v>
      </c>
      <c r="E1369" s="18" t="s">
        <v>4</v>
      </c>
      <c r="F1369" s="19">
        <f t="shared" ref="F1369:I1370" si="631">F1370</f>
        <v>630000</v>
      </c>
      <c r="G1369" s="20">
        <f t="shared" si="631"/>
        <v>650000</v>
      </c>
      <c r="H1369" s="20">
        <f t="shared" si="631"/>
        <v>650000</v>
      </c>
      <c r="I1369" s="20">
        <f t="shared" si="631"/>
        <v>650000</v>
      </c>
    </row>
    <row r="1370" spans="1:9" ht="25.5" x14ac:dyDescent="0.2">
      <c r="A1370" s="30" t="s">
        <v>65</v>
      </c>
      <c r="B1370" s="18" t="s">
        <v>367</v>
      </c>
      <c r="C1370" s="18" t="s">
        <v>218</v>
      </c>
      <c r="D1370" s="18" t="s">
        <v>819</v>
      </c>
      <c r="E1370" s="18">
        <v>600</v>
      </c>
      <c r="F1370" s="19">
        <f t="shared" si="631"/>
        <v>630000</v>
      </c>
      <c r="G1370" s="20">
        <f t="shared" si="631"/>
        <v>650000</v>
      </c>
      <c r="H1370" s="20">
        <f t="shared" si="631"/>
        <v>650000</v>
      </c>
      <c r="I1370" s="20">
        <f t="shared" si="631"/>
        <v>650000</v>
      </c>
    </row>
    <row r="1371" spans="1:9" ht="38.25" x14ac:dyDescent="0.2">
      <c r="A1371" s="30" t="s">
        <v>464</v>
      </c>
      <c r="B1371" s="18" t="s">
        <v>367</v>
      </c>
      <c r="C1371" s="18" t="s">
        <v>218</v>
      </c>
      <c r="D1371" s="18" t="s">
        <v>819</v>
      </c>
      <c r="E1371" s="18">
        <v>630</v>
      </c>
      <c r="F1371" s="19">
        <v>630000</v>
      </c>
      <c r="G1371" s="20">
        <v>650000</v>
      </c>
      <c r="H1371" s="20">
        <v>650000</v>
      </c>
      <c r="I1371" s="20">
        <v>650000</v>
      </c>
    </row>
    <row r="1372" spans="1:9" ht="51" x14ac:dyDescent="0.2">
      <c r="A1372" s="30" t="s">
        <v>806</v>
      </c>
      <c r="B1372" s="18" t="s">
        <v>367</v>
      </c>
      <c r="C1372" s="18" t="s">
        <v>218</v>
      </c>
      <c r="D1372" s="18" t="s">
        <v>807</v>
      </c>
      <c r="E1372" s="18" t="s">
        <v>4</v>
      </c>
      <c r="F1372" s="19">
        <f t="shared" ref="F1372:I1374" si="632">F1373</f>
        <v>138000</v>
      </c>
      <c r="G1372" s="20">
        <f t="shared" si="632"/>
        <v>350000</v>
      </c>
      <c r="H1372" s="20">
        <f t="shared" si="632"/>
        <v>350000</v>
      </c>
      <c r="I1372" s="20">
        <f t="shared" si="632"/>
        <v>350000</v>
      </c>
    </row>
    <row r="1373" spans="1:9" ht="25.5" x14ac:dyDescent="0.2">
      <c r="A1373" s="30" t="s">
        <v>400</v>
      </c>
      <c r="B1373" s="18" t="s">
        <v>367</v>
      </c>
      <c r="C1373" s="18" t="s">
        <v>218</v>
      </c>
      <c r="D1373" s="18" t="s">
        <v>820</v>
      </c>
      <c r="E1373" s="18" t="s">
        <v>4</v>
      </c>
      <c r="F1373" s="19">
        <f t="shared" si="632"/>
        <v>138000</v>
      </c>
      <c r="G1373" s="20">
        <f t="shared" si="632"/>
        <v>350000</v>
      </c>
      <c r="H1373" s="20">
        <f t="shared" si="632"/>
        <v>350000</v>
      </c>
      <c r="I1373" s="20">
        <f t="shared" si="632"/>
        <v>350000</v>
      </c>
    </row>
    <row r="1374" spans="1:9" ht="25.5" x14ac:dyDescent="0.2">
      <c r="A1374" s="30" t="s">
        <v>65</v>
      </c>
      <c r="B1374" s="18" t="s">
        <v>367</v>
      </c>
      <c r="C1374" s="18" t="s">
        <v>218</v>
      </c>
      <c r="D1374" s="18" t="s">
        <v>820</v>
      </c>
      <c r="E1374" s="18" t="s">
        <v>66</v>
      </c>
      <c r="F1374" s="19">
        <f t="shared" si="632"/>
        <v>138000</v>
      </c>
      <c r="G1374" s="20">
        <f t="shared" si="632"/>
        <v>350000</v>
      </c>
      <c r="H1374" s="20">
        <f t="shared" si="632"/>
        <v>350000</v>
      </c>
      <c r="I1374" s="20">
        <f t="shared" si="632"/>
        <v>350000</v>
      </c>
    </row>
    <row r="1375" spans="1:9" ht="38.25" x14ac:dyDescent="0.2">
      <c r="A1375" s="30" t="s">
        <v>211</v>
      </c>
      <c r="B1375" s="18" t="s">
        <v>367</v>
      </c>
      <c r="C1375" s="18" t="s">
        <v>218</v>
      </c>
      <c r="D1375" s="18" t="s">
        <v>820</v>
      </c>
      <c r="E1375" s="18" t="s">
        <v>212</v>
      </c>
      <c r="F1375" s="19">
        <v>138000</v>
      </c>
      <c r="G1375" s="20">
        <v>350000</v>
      </c>
      <c r="H1375" s="20">
        <v>350000</v>
      </c>
      <c r="I1375" s="20">
        <v>350000</v>
      </c>
    </row>
    <row r="1376" spans="1:9" ht="26.45" customHeight="1" x14ac:dyDescent="0.2">
      <c r="A1376" s="30" t="s">
        <v>797</v>
      </c>
      <c r="B1376" s="18" t="s">
        <v>367</v>
      </c>
      <c r="C1376" s="18" t="s">
        <v>218</v>
      </c>
      <c r="D1376" s="18" t="s">
        <v>796</v>
      </c>
      <c r="E1376" s="18" t="s">
        <v>4</v>
      </c>
      <c r="F1376" s="19" t="e">
        <f>#REF!</f>
        <v>#REF!</v>
      </c>
      <c r="G1376" s="20">
        <f>G1377</f>
        <v>5250000</v>
      </c>
      <c r="H1376" s="20">
        <f t="shared" ref="H1376:I1376" si="633">H1377</f>
        <v>5250000</v>
      </c>
      <c r="I1376" s="20">
        <f t="shared" si="633"/>
        <v>5250000</v>
      </c>
    </row>
    <row r="1377" spans="1:9" ht="25.5" x14ac:dyDescent="0.2">
      <c r="A1377" s="30" t="s">
        <v>373</v>
      </c>
      <c r="B1377" s="18" t="s">
        <v>367</v>
      </c>
      <c r="C1377" s="18" t="s">
        <v>218</v>
      </c>
      <c r="D1377" s="18" t="s">
        <v>821</v>
      </c>
      <c r="E1377" s="18" t="s">
        <v>4</v>
      </c>
      <c r="F1377" s="19">
        <f>F1378+F1380</f>
        <v>2570000</v>
      </c>
      <c r="G1377" s="20">
        <f>G1378+G1380</f>
        <v>5250000</v>
      </c>
      <c r="H1377" s="20">
        <f t="shared" ref="H1377:I1377" si="634">H1378+H1380</f>
        <v>5250000</v>
      </c>
      <c r="I1377" s="20">
        <f t="shared" si="634"/>
        <v>5250000</v>
      </c>
    </row>
    <row r="1378" spans="1:9" ht="38.25" x14ac:dyDescent="0.2">
      <c r="A1378" s="30" t="s">
        <v>16</v>
      </c>
      <c r="B1378" s="18" t="s">
        <v>367</v>
      </c>
      <c r="C1378" s="18" t="s">
        <v>218</v>
      </c>
      <c r="D1378" s="18" t="s">
        <v>821</v>
      </c>
      <c r="E1378" s="18" t="s">
        <v>17</v>
      </c>
      <c r="F1378" s="19">
        <f>F1379</f>
        <v>920000</v>
      </c>
      <c r="G1378" s="20">
        <f>G1379</f>
        <v>3525000</v>
      </c>
      <c r="H1378" s="20">
        <f t="shared" ref="H1378:I1378" si="635">H1379</f>
        <v>3525000</v>
      </c>
      <c r="I1378" s="20">
        <f t="shared" si="635"/>
        <v>3525000</v>
      </c>
    </row>
    <row r="1379" spans="1:9" ht="38.25" x14ac:dyDescent="0.2">
      <c r="A1379" s="30" t="s">
        <v>18</v>
      </c>
      <c r="B1379" s="18" t="s">
        <v>367</v>
      </c>
      <c r="C1379" s="18" t="s">
        <v>218</v>
      </c>
      <c r="D1379" s="18" t="s">
        <v>821</v>
      </c>
      <c r="E1379" s="18" t="s">
        <v>19</v>
      </c>
      <c r="F1379" s="19">
        <v>920000</v>
      </c>
      <c r="G1379" s="20">
        <v>3525000</v>
      </c>
      <c r="H1379" s="20">
        <v>3525000</v>
      </c>
      <c r="I1379" s="20">
        <v>3525000</v>
      </c>
    </row>
    <row r="1380" spans="1:9" ht="25.5" x14ac:dyDescent="0.2">
      <c r="A1380" s="30" t="s">
        <v>65</v>
      </c>
      <c r="B1380" s="18" t="s">
        <v>367</v>
      </c>
      <c r="C1380" s="18" t="s">
        <v>218</v>
      </c>
      <c r="D1380" s="18" t="s">
        <v>821</v>
      </c>
      <c r="E1380" s="18" t="s">
        <v>66</v>
      </c>
      <c r="F1380" s="19">
        <f>F1381+F1382</f>
        <v>1650000</v>
      </c>
      <c r="G1380" s="20">
        <f>G1381+G1382</f>
        <v>1725000</v>
      </c>
      <c r="H1380" s="20">
        <f t="shared" ref="H1380:I1380" si="636">H1381+H1382</f>
        <v>1725000</v>
      </c>
      <c r="I1380" s="20">
        <f t="shared" si="636"/>
        <v>1725000</v>
      </c>
    </row>
    <row r="1381" spans="1:9" ht="25.5" x14ac:dyDescent="0.2">
      <c r="A1381" s="30" t="s">
        <v>209</v>
      </c>
      <c r="B1381" s="18" t="s">
        <v>367</v>
      </c>
      <c r="C1381" s="18" t="s">
        <v>218</v>
      </c>
      <c r="D1381" s="18" t="s">
        <v>821</v>
      </c>
      <c r="E1381" s="18" t="s">
        <v>210</v>
      </c>
      <c r="F1381" s="19">
        <v>250000</v>
      </c>
      <c r="G1381" s="20">
        <v>225000</v>
      </c>
      <c r="H1381" s="20">
        <v>225000</v>
      </c>
      <c r="I1381" s="20">
        <v>225000</v>
      </c>
    </row>
    <row r="1382" spans="1:9" x14ac:dyDescent="0.2">
      <c r="A1382" s="30" t="s">
        <v>67</v>
      </c>
      <c r="B1382" s="18" t="s">
        <v>367</v>
      </c>
      <c r="C1382" s="18" t="s">
        <v>218</v>
      </c>
      <c r="D1382" s="18" t="s">
        <v>821</v>
      </c>
      <c r="E1382" s="18" t="s">
        <v>68</v>
      </c>
      <c r="F1382" s="19">
        <v>1400000</v>
      </c>
      <c r="G1382" s="20">
        <v>1500000</v>
      </c>
      <c r="H1382" s="20">
        <v>1500000</v>
      </c>
      <c r="I1382" s="20">
        <v>1500000</v>
      </c>
    </row>
    <row r="1383" spans="1:9" ht="30.6" customHeight="1" x14ac:dyDescent="0.2">
      <c r="A1383" s="30" t="s">
        <v>369</v>
      </c>
      <c r="B1383" s="18" t="s">
        <v>367</v>
      </c>
      <c r="C1383" s="18" t="s">
        <v>218</v>
      </c>
      <c r="D1383" s="18" t="s">
        <v>888</v>
      </c>
      <c r="E1383" s="18" t="s">
        <v>4</v>
      </c>
      <c r="F1383" s="19">
        <f>F1385</f>
        <v>1550000</v>
      </c>
      <c r="G1383" s="20">
        <f>G1385</f>
        <v>1850000</v>
      </c>
      <c r="H1383" s="20">
        <f t="shared" ref="H1383:I1383" si="637">H1385</f>
        <v>1850000</v>
      </c>
      <c r="I1383" s="20">
        <f t="shared" si="637"/>
        <v>1850000</v>
      </c>
    </row>
    <row r="1384" spans="1:9" ht="26.25" customHeight="1" x14ac:dyDescent="0.2">
      <c r="A1384" s="30" t="s">
        <v>532</v>
      </c>
      <c r="B1384" s="18" t="s">
        <v>367</v>
      </c>
      <c r="C1384" s="18" t="s">
        <v>218</v>
      </c>
      <c r="D1384" s="18" t="s">
        <v>822</v>
      </c>
      <c r="E1384" s="18" t="s">
        <v>4</v>
      </c>
      <c r="F1384" s="19"/>
      <c r="G1384" s="20">
        <f>G1385</f>
        <v>1850000</v>
      </c>
      <c r="H1384" s="20">
        <f t="shared" ref="H1384:I1384" si="638">H1385</f>
        <v>1850000</v>
      </c>
      <c r="I1384" s="20">
        <f t="shared" si="638"/>
        <v>1850000</v>
      </c>
    </row>
    <row r="1385" spans="1:9" ht="46.5" customHeight="1" x14ac:dyDescent="0.2">
      <c r="A1385" s="30" t="s">
        <v>824</v>
      </c>
      <c r="B1385" s="18" t="s">
        <v>367</v>
      </c>
      <c r="C1385" s="18" t="s">
        <v>218</v>
      </c>
      <c r="D1385" s="18" t="s">
        <v>823</v>
      </c>
      <c r="E1385" s="18" t="s">
        <v>4</v>
      </c>
      <c r="F1385" s="19">
        <f>F1386+F1391</f>
        <v>1550000</v>
      </c>
      <c r="G1385" s="20">
        <f>G1386+G1391</f>
        <v>1850000</v>
      </c>
      <c r="H1385" s="20">
        <f t="shared" ref="H1385:I1385" si="639">H1386+H1391</f>
        <v>1850000</v>
      </c>
      <c r="I1385" s="20">
        <f t="shared" si="639"/>
        <v>1850000</v>
      </c>
    </row>
    <row r="1386" spans="1:9" x14ac:dyDescent="0.2">
      <c r="A1386" s="30" t="s">
        <v>370</v>
      </c>
      <c r="B1386" s="18" t="s">
        <v>367</v>
      </c>
      <c r="C1386" s="18" t="s">
        <v>218</v>
      </c>
      <c r="D1386" s="18" t="s">
        <v>825</v>
      </c>
      <c r="E1386" s="18" t="s">
        <v>4</v>
      </c>
      <c r="F1386" s="19">
        <f>F1387+F1389</f>
        <v>1500000</v>
      </c>
      <c r="G1386" s="20">
        <f>G1387+G1389</f>
        <v>1800000</v>
      </c>
      <c r="H1386" s="20">
        <f t="shared" ref="H1386:I1386" si="640">H1387+H1389</f>
        <v>1800000</v>
      </c>
      <c r="I1386" s="20">
        <f t="shared" si="640"/>
        <v>1800000</v>
      </c>
    </row>
    <row r="1387" spans="1:9" ht="38.25" x14ac:dyDescent="0.2">
      <c r="A1387" s="30" t="s">
        <v>16</v>
      </c>
      <c r="B1387" s="18" t="s">
        <v>367</v>
      </c>
      <c r="C1387" s="18" t="s">
        <v>218</v>
      </c>
      <c r="D1387" s="18" t="s">
        <v>825</v>
      </c>
      <c r="E1387" s="18" t="s">
        <v>17</v>
      </c>
      <c r="F1387" s="19">
        <f>F1388</f>
        <v>40000</v>
      </c>
      <c r="G1387" s="20">
        <f>G1388</f>
        <v>50000</v>
      </c>
      <c r="H1387" s="20">
        <f t="shared" ref="H1387:I1387" si="641">H1388</f>
        <v>50000</v>
      </c>
      <c r="I1387" s="20">
        <f t="shared" si="641"/>
        <v>50000</v>
      </c>
    </row>
    <row r="1388" spans="1:9" ht="38.25" x14ac:dyDescent="0.2">
      <c r="A1388" s="30" t="s">
        <v>18</v>
      </c>
      <c r="B1388" s="18" t="s">
        <v>367</v>
      </c>
      <c r="C1388" s="18" t="s">
        <v>218</v>
      </c>
      <c r="D1388" s="18" t="s">
        <v>825</v>
      </c>
      <c r="E1388" s="18" t="s">
        <v>19</v>
      </c>
      <c r="F1388" s="19">
        <v>40000</v>
      </c>
      <c r="G1388" s="20">
        <v>50000</v>
      </c>
      <c r="H1388" s="20">
        <v>50000</v>
      </c>
      <c r="I1388" s="20">
        <v>50000</v>
      </c>
    </row>
    <row r="1389" spans="1:9" ht="25.5" x14ac:dyDescent="0.2">
      <c r="A1389" s="30" t="s">
        <v>65</v>
      </c>
      <c r="B1389" s="18" t="s">
        <v>367</v>
      </c>
      <c r="C1389" s="18" t="s">
        <v>218</v>
      </c>
      <c r="D1389" s="18" t="s">
        <v>825</v>
      </c>
      <c r="E1389" s="18" t="s">
        <v>66</v>
      </c>
      <c r="F1389" s="19">
        <f>F1390</f>
        <v>1460000</v>
      </c>
      <c r="G1389" s="20">
        <f>G1390</f>
        <v>1750000</v>
      </c>
      <c r="H1389" s="20">
        <f t="shared" ref="H1389:I1389" si="642">H1390</f>
        <v>1750000</v>
      </c>
      <c r="I1389" s="20">
        <f t="shared" si="642"/>
        <v>1750000</v>
      </c>
    </row>
    <row r="1390" spans="1:9" x14ac:dyDescent="0.2">
      <c r="A1390" s="30" t="s">
        <v>67</v>
      </c>
      <c r="B1390" s="18" t="s">
        <v>367</v>
      </c>
      <c r="C1390" s="18" t="s">
        <v>218</v>
      </c>
      <c r="D1390" s="18" t="s">
        <v>825</v>
      </c>
      <c r="E1390" s="18" t="s">
        <v>68</v>
      </c>
      <c r="F1390" s="19">
        <v>1460000</v>
      </c>
      <c r="G1390" s="20">
        <v>1750000</v>
      </c>
      <c r="H1390" s="20">
        <v>1750000</v>
      </c>
      <c r="I1390" s="20">
        <v>1750000</v>
      </c>
    </row>
    <row r="1391" spans="1:9" ht="38.25" x14ac:dyDescent="0.2">
      <c r="A1391" s="30" t="s">
        <v>401</v>
      </c>
      <c r="B1391" s="18" t="s">
        <v>367</v>
      </c>
      <c r="C1391" s="18" t="s">
        <v>218</v>
      </c>
      <c r="D1391" s="18" t="s">
        <v>826</v>
      </c>
      <c r="E1391" s="18" t="s">
        <v>4</v>
      </c>
      <c r="F1391" s="19">
        <f t="shared" ref="F1391:I1392" si="643">F1392</f>
        <v>50000</v>
      </c>
      <c r="G1391" s="20">
        <f t="shared" si="643"/>
        <v>50000</v>
      </c>
      <c r="H1391" s="20">
        <f t="shared" si="643"/>
        <v>50000</v>
      </c>
      <c r="I1391" s="20">
        <f t="shared" si="643"/>
        <v>50000</v>
      </c>
    </row>
    <row r="1392" spans="1:9" ht="38.25" x14ac:dyDescent="0.2">
      <c r="A1392" s="30" t="s">
        <v>16</v>
      </c>
      <c r="B1392" s="18" t="s">
        <v>367</v>
      </c>
      <c r="C1392" s="18" t="s">
        <v>218</v>
      </c>
      <c r="D1392" s="18" t="s">
        <v>826</v>
      </c>
      <c r="E1392" s="18" t="s">
        <v>17</v>
      </c>
      <c r="F1392" s="19">
        <f t="shared" si="643"/>
        <v>50000</v>
      </c>
      <c r="G1392" s="20">
        <f t="shared" si="643"/>
        <v>50000</v>
      </c>
      <c r="H1392" s="20">
        <f t="shared" si="643"/>
        <v>50000</v>
      </c>
      <c r="I1392" s="20">
        <f t="shared" si="643"/>
        <v>50000</v>
      </c>
    </row>
    <row r="1393" spans="1:9" ht="38.25" x14ac:dyDescent="0.2">
      <c r="A1393" s="30" t="s">
        <v>18</v>
      </c>
      <c r="B1393" s="18" t="s">
        <v>367</v>
      </c>
      <c r="C1393" s="18" t="s">
        <v>218</v>
      </c>
      <c r="D1393" s="18" t="s">
        <v>826</v>
      </c>
      <c r="E1393" s="18" t="s">
        <v>19</v>
      </c>
      <c r="F1393" s="19">
        <v>50000</v>
      </c>
      <c r="G1393" s="20">
        <v>50000</v>
      </c>
      <c r="H1393" s="20">
        <v>50000</v>
      </c>
      <c r="I1393" s="20">
        <v>50000</v>
      </c>
    </row>
    <row r="1394" spans="1:9" ht="51" x14ac:dyDescent="0.2">
      <c r="A1394" s="30" t="s">
        <v>28</v>
      </c>
      <c r="B1394" s="18" t="s">
        <v>367</v>
      </c>
      <c r="C1394" s="18" t="s">
        <v>218</v>
      </c>
      <c r="D1394" s="18" t="s">
        <v>531</v>
      </c>
      <c r="E1394" s="18" t="s">
        <v>4</v>
      </c>
      <c r="F1394" s="19">
        <f>F1396</f>
        <v>1120190</v>
      </c>
      <c r="G1394" s="20">
        <f>G1396</f>
        <v>18011772</v>
      </c>
      <c r="H1394" s="20">
        <f t="shared" ref="H1394:I1394" si="644">H1396</f>
        <v>18011772</v>
      </c>
      <c r="I1394" s="20">
        <f t="shared" si="644"/>
        <v>18011772</v>
      </c>
    </row>
    <row r="1395" spans="1:9" x14ac:dyDescent="0.2">
      <c r="A1395" s="30" t="s">
        <v>532</v>
      </c>
      <c r="B1395" s="18" t="s">
        <v>367</v>
      </c>
      <c r="C1395" s="18" t="s">
        <v>218</v>
      </c>
      <c r="D1395" s="18" t="s">
        <v>533</v>
      </c>
      <c r="E1395" s="18" t="s">
        <v>4</v>
      </c>
      <c r="F1395" s="19"/>
      <c r="G1395" s="20">
        <f>G1396</f>
        <v>18011772</v>
      </c>
      <c r="H1395" s="20">
        <f t="shared" ref="H1395:I1395" si="645">H1396</f>
        <v>18011772</v>
      </c>
      <c r="I1395" s="20">
        <f t="shared" si="645"/>
        <v>18011772</v>
      </c>
    </row>
    <row r="1396" spans="1:9" ht="38.25" x14ac:dyDescent="0.2">
      <c r="A1396" s="30" t="s">
        <v>556</v>
      </c>
      <c r="B1396" s="18" t="s">
        <v>367</v>
      </c>
      <c r="C1396" s="18" t="s">
        <v>218</v>
      </c>
      <c r="D1396" s="18" t="s">
        <v>535</v>
      </c>
      <c r="E1396" s="18" t="s">
        <v>4</v>
      </c>
      <c r="F1396" s="19">
        <f>F1397+F1402</f>
        <v>1120190</v>
      </c>
      <c r="G1396" s="20">
        <f>G1397+G1402</f>
        <v>18011772</v>
      </c>
      <c r="H1396" s="20">
        <f t="shared" ref="H1396:I1396" si="646">H1397+H1402</f>
        <v>18011772</v>
      </c>
      <c r="I1396" s="20">
        <f t="shared" si="646"/>
        <v>18011772</v>
      </c>
    </row>
    <row r="1397" spans="1:9" x14ac:dyDescent="0.2">
      <c r="A1397" s="30" t="s">
        <v>10</v>
      </c>
      <c r="B1397" s="18" t="s">
        <v>367</v>
      </c>
      <c r="C1397" s="18" t="s">
        <v>218</v>
      </c>
      <c r="D1397" s="18" t="s">
        <v>535</v>
      </c>
      <c r="E1397" s="18" t="s">
        <v>4</v>
      </c>
      <c r="F1397" s="19">
        <f>F1398+F1400</f>
        <v>1120190</v>
      </c>
      <c r="G1397" s="20">
        <f>G1398+G1400</f>
        <v>991838</v>
      </c>
      <c r="H1397" s="20">
        <f t="shared" ref="H1397:I1397" si="647">H1398+H1400</f>
        <v>991838</v>
      </c>
      <c r="I1397" s="20">
        <f t="shared" si="647"/>
        <v>991838</v>
      </c>
    </row>
    <row r="1398" spans="1:9" ht="63.75" x14ac:dyDescent="0.2">
      <c r="A1398" s="30" t="s">
        <v>12</v>
      </c>
      <c r="B1398" s="18" t="s">
        <v>367</v>
      </c>
      <c r="C1398" s="18" t="s">
        <v>218</v>
      </c>
      <c r="D1398" s="18" t="s">
        <v>535</v>
      </c>
      <c r="E1398" s="18" t="s">
        <v>13</v>
      </c>
      <c r="F1398" s="19">
        <f>F1399</f>
        <v>970190</v>
      </c>
      <c r="G1398" s="20">
        <f>G1399</f>
        <v>991838</v>
      </c>
      <c r="H1398" s="20">
        <f t="shared" ref="H1398:I1398" si="648">H1399</f>
        <v>991838</v>
      </c>
      <c r="I1398" s="20">
        <f t="shared" si="648"/>
        <v>991838</v>
      </c>
    </row>
    <row r="1399" spans="1:9" ht="27.75" customHeight="1" x14ac:dyDescent="0.2">
      <c r="A1399" s="30" t="s">
        <v>14</v>
      </c>
      <c r="B1399" s="18" t="s">
        <v>367</v>
      </c>
      <c r="C1399" s="18" t="s">
        <v>218</v>
      </c>
      <c r="D1399" s="18" t="s">
        <v>536</v>
      </c>
      <c r="E1399" s="18" t="s">
        <v>15</v>
      </c>
      <c r="F1399" s="19">
        <v>970190</v>
      </c>
      <c r="G1399" s="20">
        <v>991838</v>
      </c>
      <c r="H1399" s="20">
        <v>991838</v>
      </c>
      <c r="I1399" s="20">
        <v>991838</v>
      </c>
    </row>
    <row r="1400" spans="1:9" ht="38.25" hidden="1" x14ac:dyDescent="0.2">
      <c r="A1400" s="30" t="s">
        <v>16</v>
      </c>
      <c r="B1400" s="18" t="s">
        <v>367</v>
      </c>
      <c r="C1400" s="18" t="s">
        <v>218</v>
      </c>
      <c r="D1400" s="18" t="s">
        <v>536</v>
      </c>
      <c r="E1400" s="18" t="s">
        <v>17</v>
      </c>
      <c r="F1400" s="19">
        <f>F1401</f>
        <v>150000</v>
      </c>
      <c r="G1400" s="20">
        <f>G1401</f>
        <v>0</v>
      </c>
      <c r="H1400" s="20">
        <f t="shared" ref="H1400:I1400" si="649">H1401</f>
        <v>0</v>
      </c>
      <c r="I1400" s="20">
        <f t="shared" si="649"/>
        <v>0</v>
      </c>
    </row>
    <row r="1401" spans="1:9" ht="39.75" hidden="1" customHeight="1" x14ac:dyDescent="0.2">
      <c r="A1401" s="30" t="s">
        <v>18</v>
      </c>
      <c r="B1401" s="18" t="s">
        <v>367</v>
      </c>
      <c r="C1401" s="18" t="s">
        <v>218</v>
      </c>
      <c r="D1401" s="18" t="s">
        <v>536</v>
      </c>
      <c r="E1401" s="18" t="s">
        <v>19</v>
      </c>
      <c r="F1401" s="19">
        <v>150000</v>
      </c>
      <c r="G1401" s="20"/>
      <c r="H1401" s="20"/>
      <c r="I1401" s="20"/>
    </row>
    <row r="1402" spans="1:9" ht="29.25" customHeight="1" x14ac:dyDescent="0.2">
      <c r="A1402" s="30" t="s">
        <v>223</v>
      </c>
      <c r="B1402" s="18" t="s">
        <v>367</v>
      </c>
      <c r="C1402" s="18" t="s">
        <v>218</v>
      </c>
      <c r="D1402" s="18" t="s">
        <v>665</v>
      </c>
      <c r="E1402" s="18" t="s">
        <v>4</v>
      </c>
      <c r="F1402" s="19">
        <f>F1403+F1405+F1407</f>
        <v>0</v>
      </c>
      <c r="G1402" s="20">
        <f>G1403+G1405+G1407</f>
        <v>17019934</v>
      </c>
      <c r="H1402" s="20">
        <f t="shared" ref="H1402:I1402" si="650">H1403+H1405+H1407</f>
        <v>17019934</v>
      </c>
      <c r="I1402" s="20">
        <f t="shared" si="650"/>
        <v>17019934</v>
      </c>
    </row>
    <row r="1403" spans="1:9" ht="70.5" customHeight="1" x14ac:dyDescent="0.2">
      <c r="A1403" s="30" t="s">
        <v>12</v>
      </c>
      <c r="B1403" s="18" t="s">
        <v>367</v>
      </c>
      <c r="C1403" s="18" t="s">
        <v>218</v>
      </c>
      <c r="D1403" s="18" t="s">
        <v>665</v>
      </c>
      <c r="E1403" s="18" t="s">
        <v>13</v>
      </c>
      <c r="F1403" s="19">
        <f>F1404</f>
        <v>0</v>
      </c>
      <c r="G1403" s="20">
        <f>G1404</f>
        <v>15210708</v>
      </c>
      <c r="H1403" s="20">
        <f t="shared" ref="H1403:I1403" si="651">H1404</f>
        <v>15210708</v>
      </c>
      <c r="I1403" s="20">
        <f t="shared" si="651"/>
        <v>15210708</v>
      </c>
    </row>
    <row r="1404" spans="1:9" ht="30.75" customHeight="1" x14ac:dyDescent="0.2">
      <c r="A1404" s="30" t="s">
        <v>14</v>
      </c>
      <c r="B1404" s="18" t="s">
        <v>367</v>
      </c>
      <c r="C1404" s="18" t="s">
        <v>218</v>
      </c>
      <c r="D1404" s="18" t="s">
        <v>665</v>
      </c>
      <c r="E1404" s="18" t="s">
        <v>15</v>
      </c>
      <c r="F1404" s="19"/>
      <c r="G1404" s="20">
        <v>15210708</v>
      </c>
      <c r="H1404" s="20">
        <v>15210708</v>
      </c>
      <c r="I1404" s="20">
        <v>15210708</v>
      </c>
    </row>
    <row r="1405" spans="1:9" ht="40.5" customHeight="1" x14ac:dyDescent="0.2">
      <c r="A1405" s="30" t="s">
        <v>16</v>
      </c>
      <c r="B1405" s="18" t="s">
        <v>367</v>
      </c>
      <c r="C1405" s="18" t="s">
        <v>218</v>
      </c>
      <c r="D1405" s="18" t="s">
        <v>665</v>
      </c>
      <c r="E1405" s="18" t="s">
        <v>17</v>
      </c>
      <c r="F1405" s="19">
        <f>F1406</f>
        <v>0</v>
      </c>
      <c r="G1405" s="20">
        <f>G1406</f>
        <v>1809226</v>
      </c>
      <c r="H1405" s="20">
        <f t="shared" ref="H1405:I1405" si="652">H1406</f>
        <v>1809226</v>
      </c>
      <c r="I1405" s="20">
        <f t="shared" si="652"/>
        <v>1809226</v>
      </c>
    </row>
    <row r="1406" spans="1:9" ht="40.5" customHeight="1" x14ac:dyDescent="0.2">
      <c r="A1406" s="30" t="s">
        <v>18</v>
      </c>
      <c r="B1406" s="18" t="s">
        <v>367</v>
      </c>
      <c r="C1406" s="18" t="s">
        <v>218</v>
      </c>
      <c r="D1406" s="18" t="s">
        <v>665</v>
      </c>
      <c r="E1406" s="18" t="s">
        <v>19</v>
      </c>
      <c r="F1406" s="19"/>
      <c r="G1406" s="20">
        <v>1809226</v>
      </c>
      <c r="H1406" s="20">
        <v>1809226</v>
      </c>
      <c r="I1406" s="20">
        <v>1809226</v>
      </c>
    </row>
    <row r="1407" spans="1:9" hidden="1" x14ac:dyDescent="0.2">
      <c r="A1407" s="30" t="s">
        <v>20</v>
      </c>
      <c r="B1407" s="18" t="s">
        <v>367</v>
      </c>
      <c r="C1407" s="18" t="s">
        <v>218</v>
      </c>
      <c r="D1407" s="18" t="s">
        <v>224</v>
      </c>
      <c r="E1407" s="18" t="s">
        <v>21</v>
      </c>
      <c r="F1407" s="78">
        <f>F1408</f>
        <v>0</v>
      </c>
    </row>
    <row r="1408" spans="1:9" ht="25.5" hidden="1" x14ac:dyDescent="0.2">
      <c r="A1408" s="30" t="s">
        <v>22</v>
      </c>
      <c r="B1408" s="18" t="s">
        <v>367</v>
      </c>
      <c r="C1408" s="18" t="s">
        <v>218</v>
      </c>
      <c r="D1408" s="18" t="s">
        <v>224</v>
      </c>
      <c r="E1408" s="18" t="s">
        <v>23</v>
      </c>
      <c r="F1408" s="78"/>
    </row>
  </sheetData>
  <mergeCells count="16">
    <mergeCell ref="E7:G7"/>
    <mergeCell ref="E2:G2"/>
    <mergeCell ref="E3:G3"/>
    <mergeCell ref="E4:G4"/>
    <mergeCell ref="E5:G5"/>
    <mergeCell ref="E6:G6"/>
    <mergeCell ref="H11:H12"/>
    <mergeCell ref="I11:I12"/>
    <mergeCell ref="A9:G9"/>
    <mergeCell ref="G11:G12"/>
    <mergeCell ref="F11:F12"/>
    <mergeCell ref="A11:A12"/>
    <mergeCell ref="B11:B12"/>
    <mergeCell ref="C11:C12"/>
    <mergeCell ref="D11:D12"/>
    <mergeCell ref="E11:E12"/>
  </mergeCells>
  <pageMargins left="0.78740157480314965" right="0.39370078740157483" top="0.78740157480314965" bottom="0.78740157480314965" header="0" footer="0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30"/>
  <sheetViews>
    <sheetView topLeftCell="Q6" zoomScale="118" zoomScaleNormal="118" workbookViewId="0">
      <selection activeCell="AE32" sqref="AE32"/>
    </sheetView>
  </sheetViews>
  <sheetFormatPr defaultRowHeight="15" x14ac:dyDescent="0.25"/>
  <cols>
    <col min="1" max="1" width="11.85546875" bestFit="1" customWidth="1"/>
    <col min="2" max="2" width="12.85546875" customWidth="1"/>
    <col min="3" max="3" width="13.140625" customWidth="1"/>
    <col min="4" max="4" width="10.85546875" bestFit="1" customWidth="1"/>
    <col min="5" max="5" width="10.7109375" customWidth="1"/>
    <col min="6" max="6" width="12.42578125" customWidth="1"/>
    <col min="7" max="7" width="12.85546875" customWidth="1"/>
    <col min="8" max="8" width="11.7109375" customWidth="1"/>
    <col min="9" max="9" width="11.5703125" customWidth="1"/>
    <col min="10" max="10" width="12.140625" customWidth="1"/>
    <col min="11" max="11" width="10.85546875" bestFit="1" customWidth="1"/>
    <col min="12" max="12" width="10.7109375" customWidth="1"/>
    <col min="14" max="16" width="11.140625" customWidth="1"/>
    <col min="18" max="18" width="10.85546875" bestFit="1" customWidth="1"/>
    <col min="19" max="19" width="11" customWidth="1"/>
    <col min="24" max="24" width="11.85546875" bestFit="1" customWidth="1"/>
  </cols>
  <sheetData>
    <row r="2" spans="1:23" x14ac:dyDescent="0.25">
      <c r="A2" s="2"/>
      <c r="B2" s="2"/>
      <c r="C2" s="2"/>
      <c r="D2" s="2"/>
      <c r="E2" s="2"/>
      <c r="F2" s="2"/>
      <c r="G2" s="2"/>
      <c r="H2" s="2"/>
      <c r="I2" s="1"/>
    </row>
    <row r="3" spans="1:23" x14ac:dyDescent="0.25">
      <c r="A3" s="2"/>
      <c r="B3" s="3" t="s">
        <v>276</v>
      </c>
      <c r="C3" s="3" t="s">
        <v>302</v>
      </c>
      <c r="D3" s="3" t="s">
        <v>311</v>
      </c>
      <c r="E3" s="3" t="s">
        <v>189</v>
      </c>
      <c r="F3" s="3" t="s">
        <v>326</v>
      </c>
      <c r="G3" s="2">
        <v>113</v>
      </c>
      <c r="H3" s="2">
        <v>1003</v>
      </c>
      <c r="I3" s="1">
        <v>900</v>
      </c>
    </row>
    <row r="4" spans="1:23" x14ac:dyDescent="0.25">
      <c r="A4" s="2">
        <v>921</v>
      </c>
      <c r="B4" s="2">
        <v>19759067</v>
      </c>
      <c r="C4" s="2">
        <v>62406051</v>
      </c>
      <c r="D4" s="2">
        <v>17273570</v>
      </c>
      <c r="E4" s="2">
        <v>3093533</v>
      </c>
      <c r="F4" s="2">
        <v>9843094</v>
      </c>
      <c r="G4" s="2">
        <v>8606330</v>
      </c>
      <c r="H4" s="2">
        <v>1000000</v>
      </c>
      <c r="I4" s="1">
        <v>1734200</v>
      </c>
    </row>
    <row r="5" spans="1:23" x14ac:dyDescent="0.25">
      <c r="A5" s="2"/>
      <c r="B5" s="2">
        <v>129041317</v>
      </c>
      <c r="C5" s="2">
        <v>1559663</v>
      </c>
      <c r="D5" s="2">
        <v>10000</v>
      </c>
      <c r="E5" s="2">
        <v>133310</v>
      </c>
      <c r="F5" s="2">
        <v>5564080</v>
      </c>
      <c r="G5" s="2"/>
      <c r="H5" s="2"/>
      <c r="I5" s="1"/>
    </row>
    <row r="6" spans="1:23" x14ac:dyDescent="0.25">
      <c r="A6" s="2"/>
      <c r="B6" s="2">
        <v>200000</v>
      </c>
      <c r="C6" s="2">
        <v>204000</v>
      </c>
      <c r="D6" s="2">
        <v>297000</v>
      </c>
      <c r="E6" s="2">
        <v>1065000</v>
      </c>
      <c r="F6" s="2">
        <v>4335940</v>
      </c>
      <c r="G6" s="2"/>
      <c r="H6" s="2"/>
      <c r="I6" s="1"/>
    </row>
    <row r="7" spans="1:23" x14ac:dyDescent="0.25">
      <c r="A7" s="2"/>
      <c r="B7" s="2"/>
      <c r="C7" s="2">
        <v>1727000</v>
      </c>
      <c r="D7" s="2"/>
      <c r="E7" s="2">
        <v>36000</v>
      </c>
      <c r="F7" s="2">
        <v>580000</v>
      </c>
      <c r="G7" s="2"/>
      <c r="H7" s="2"/>
      <c r="I7" s="1"/>
    </row>
    <row r="8" spans="1:23" x14ac:dyDescent="0.25">
      <c r="A8" s="2"/>
      <c r="B8" s="2"/>
      <c r="C8" s="2">
        <v>35703472</v>
      </c>
      <c r="D8" s="2"/>
      <c r="E8" s="2">
        <v>400000</v>
      </c>
      <c r="F8" s="2">
        <v>5834069</v>
      </c>
      <c r="G8" s="2"/>
      <c r="H8" s="2"/>
      <c r="I8" s="1"/>
    </row>
    <row r="9" spans="1:23" x14ac:dyDescent="0.25">
      <c r="A9" s="2"/>
      <c r="B9" s="2">
        <v>1523000</v>
      </c>
      <c r="C9" s="2">
        <v>1200000</v>
      </c>
      <c r="D9" s="2"/>
      <c r="E9" s="2">
        <v>50000</v>
      </c>
      <c r="F9" s="2"/>
      <c r="G9" s="2"/>
      <c r="H9" s="2"/>
      <c r="I9" s="1"/>
    </row>
    <row r="10" spans="1:23" x14ac:dyDescent="0.25">
      <c r="A10" s="2"/>
      <c r="B10" s="2"/>
      <c r="C10" s="2">
        <v>9500000</v>
      </c>
      <c r="D10" s="2"/>
      <c r="E10" s="2">
        <v>100000</v>
      </c>
      <c r="F10" s="2"/>
      <c r="G10" s="2"/>
      <c r="H10" s="2"/>
      <c r="I10" s="1"/>
    </row>
    <row r="11" spans="1:23" x14ac:dyDescent="0.25">
      <c r="A11" s="2"/>
      <c r="B11" s="2">
        <v>1300000</v>
      </c>
      <c r="C11" s="2">
        <v>4824838</v>
      </c>
      <c r="D11" s="2"/>
      <c r="E11" s="2">
        <v>40000</v>
      </c>
      <c r="F11" s="2"/>
      <c r="G11" s="2"/>
      <c r="H11" s="2"/>
      <c r="I11" s="1"/>
    </row>
    <row r="12" spans="1:23" x14ac:dyDescent="0.25">
      <c r="A12" s="2"/>
      <c r="B12" s="2"/>
      <c r="C12" s="2">
        <v>1000000</v>
      </c>
      <c r="D12" s="2"/>
      <c r="E12" s="2">
        <v>170000</v>
      </c>
      <c r="F12" s="2"/>
      <c r="G12" s="2"/>
      <c r="H12" s="2"/>
      <c r="I12" s="1"/>
    </row>
    <row r="13" spans="1:23" x14ac:dyDescent="0.25">
      <c r="A13" s="2">
        <f>SUM(B13:I13)</f>
        <v>330114534</v>
      </c>
      <c r="B13" s="2">
        <f>SUM(B4:B12)</f>
        <v>151823384</v>
      </c>
      <c r="C13" s="2">
        <f t="shared" ref="C13:I13" si="0">SUM(C4:C12)</f>
        <v>118125024</v>
      </c>
      <c r="D13" s="2">
        <f t="shared" si="0"/>
        <v>17580570</v>
      </c>
      <c r="E13" s="2">
        <f t="shared" si="0"/>
        <v>5087843</v>
      </c>
      <c r="F13" s="2">
        <f t="shared" si="0"/>
        <v>26157183</v>
      </c>
      <c r="G13" s="2">
        <f t="shared" si="0"/>
        <v>8606330</v>
      </c>
      <c r="H13" s="2">
        <f t="shared" si="0"/>
        <v>1000000</v>
      </c>
      <c r="I13" s="2">
        <f t="shared" si="0"/>
        <v>1734200</v>
      </c>
    </row>
    <row r="14" spans="1:23" x14ac:dyDescent="0.25">
      <c r="A14" s="2"/>
      <c r="B14" s="2"/>
      <c r="C14" s="2"/>
      <c r="D14" s="2"/>
      <c r="E14" s="2"/>
      <c r="F14" s="2"/>
      <c r="G14" s="2"/>
      <c r="H14" s="2"/>
      <c r="I14" s="1"/>
    </row>
    <row r="15" spans="1:23" x14ac:dyDescent="0.25">
      <c r="A15" s="2"/>
      <c r="B15" s="2"/>
      <c r="C15" s="2"/>
      <c r="D15" s="2"/>
      <c r="E15" s="2"/>
      <c r="F15" s="2">
        <f>B13+C13+D13+E13+F13</f>
        <v>318774004</v>
      </c>
      <c r="G15" s="2"/>
      <c r="H15" s="2"/>
      <c r="I15" s="1"/>
    </row>
    <row r="16" spans="1:23" x14ac:dyDescent="0.25">
      <c r="A16" s="5"/>
      <c r="B16" s="5"/>
      <c r="C16" s="5"/>
      <c r="D16" s="5"/>
      <c r="E16" s="5"/>
      <c r="F16" s="5"/>
      <c r="G16" s="5"/>
      <c r="H16" s="5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</row>
    <row r="17" spans="1:24" x14ac:dyDescent="0.25">
      <c r="A17" s="2">
        <v>304</v>
      </c>
      <c r="B17" s="3" t="s">
        <v>8</v>
      </c>
      <c r="C17" s="3" t="s">
        <v>27</v>
      </c>
      <c r="D17" s="3" t="s">
        <v>41</v>
      </c>
      <c r="E17" s="3" t="s">
        <v>402</v>
      </c>
      <c r="F17" s="3" t="s">
        <v>46</v>
      </c>
      <c r="G17" s="3" t="s">
        <v>51</v>
      </c>
      <c r="H17" s="3" t="s">
        <v>218</v>
      </c>
      <c r="I17" s="3" t="s">
        <v>85</v>
      </c>
      <c r="J17" s="1">
        <v>603</v>
      </c>
      <c r="K17" s="1">
        <v>1101</v>
      </c>
      <c r="L17" s="1">
        <v>412</v>
      </c>
      <c r="M17" s="1">
        <v>406</v>
      </c>
      <c r="N17" s="1">
        <v>408</v>
      </c>
      <c r="O17" s="1">
        <v>503</v>
      </c>
      <c r="P17" s="1">
        <v>502</v>
      </c>
      <c r="Q17" s="1">
        <v>501</v>
      </c>
      <c r="R17" s="1">
        <v>1202</v>
      </c>
      <c r="S17" s="1">
        <v>409</v>
      </c>
      <c r="T17" s="1">
        <v>405</v>
      </c>
      <c r="U17" s="1">
        <v>1003</v>
      </c>
      <c r="V17" s="1">
        <v>707</v>
      </c>
      <c r="W17" s="1">
        <v>901</v>
      </c>
    </row>
    <row r="18" spans="1:24" x14ac:dyDescent="0.25">
      <c r="A18" s="2">
        <v>2027831</v>
      </c>
      <c r="B18" s="2">
        <v>3159829</v>
      </c>
      <c r="C18" s="2">
        <v>77869639</v>
      </c>
      <c r="D18" s="2">
        <v>2725452</v>
      </c>
      <c r="E18" s="2">
        <v>14100000</v>
      </c>
      <c r="F18" s="2">
        <v>800000</v>
      </c>
      <c r="G18" s="2">
        <v>5100000</v>
      </c>
      <c r="H18" s="2">
        <v>4308000</v>
      </c>
      <c r="I18" s="1">
        <v>1100000</v>
      </c>
      <c r="J18" s="2">
        <v>2487000</v>
      </c>
      <c r="K18" s="2">
        <v>2500</v>
      </c>
      <c r="L18" s="2">
        <v>300000</v>
      </c>
      <c r="M18" s="2">
        <v>741222</v>
      </c>
      <c r="N18" s="2">
        <v>8060000</v>
      </c>
      <c r="O18" s="2">
        <v>256200</v>
      </c>
      <c r="P18" s="2">
        <v>3871257</v>
      </c>
      <c r="Q18" s="2">
        <v>376400</v>
      </c>
      <c r="R18" s="2">
        <v>12000000</v>
      </c>
      <c r="S18" s="2">
        <v>2464289</v>
      </c>
      <c r="T18" s="2">
        <v>250000</v>
      </c>
      <c r="U18" s="2">
        <v>500000</v>
      </c>
      <c r="V18" s="2">
        <v>30000</v>
      </c>
      <c r="W18" s="2">
        <v>650000</v>
      </c>
    </row>
    <row r="19" spans="1:24" x14ac:dyDescent="0.25">
      <c r="A19" s="2"/>
      <c r="B19" s="2">
        <v>1229160</v>
      </c>
      <c r="C19" s="2">
        <v>1766990</v>
      </c>
      <c r="D19" s="2">
        <v>1106250</v>
      </c>
      <c r="E19" s="2"/>
      <c r="F19" s="2"/>
      <c r="G19" s="2">
        <v>4165000</v>
      </c>
      <c r="H19" s="2">
        <v>150000</v>
      </c>
      <c r="I19" s="1">
        <v>500000</v>
      </c>
      <c r="J19" s="1">
        <v>200000</v>
      </c>
      <c r="K19" s="2">
        <v>286639</v>
      </c>
      <c r="L19" s="2">
        <v>250000</v>
      </c>
      <c r="M19" s="1"/>
      <c r="N19" s="1"/>
      <c r="O19" s="1">
        <v>4956866</v>
      </c>
      <c r="P19" s="1">
        <v>113000</v>
      </c>
      <c r="Q19" s="1"/>
      <c r="R19" s="1">
        <v>2000000</v>
      </c>
      <c r="S19" s="1">
        <v>1000000</v>
      </c>
      <c r="T19" s="1">
        <v>200000</v>
      </c>
      <c r="U19" s="1"/>
      <c r="V19" s="1"/>
      <c r="W19" s="1"/>
    </row>
    <row r="20" spans="1:24" x14ac:dyDescent="0.25">
      <c r="A20" s="2"/>
      <c r="B20" s="2">
        <v>2693755</v>
      </c>
      <c r="C20" s="2"/>
      <c r="D20" s="2"/>
      <c r="E20" s="2"/>
      <c r="F20" s="2"/>
      <c r="G20" s="2">
        <v>2265480</v>
      </c>
      <c r="H20" s="2">
        <v>1412284</v>
      </c>
      <c r="I20" s="1">
        <v>250000</v>
      </c>
      <c r="J20" s="1">
        <v>50000</v>
      </c>
      <c r="K20" s="2">
        <v>1861</v>
      </c>
      <c r="L20" s="2">
        <v>41000</v>
      </c>
      <c r="M20" s="1"/>
      <c r="N20" s="1"/>
      <c r="O20" s="1">
        <v>6750000</v>
      </c>
      <c r="P20" s="1"/>
      <c r="Q20" s="1"/>
      <c r="R20" s="1"/>
      <c r="S20" s="1">
        <v>1118868</v>
      </c>
      <c r="T20" s="1"/>
      <c r="U20" s="1"/>
      <c r="V20" s="1"/>
      <c r="W20" s="1"/>
    </row>
    <row r="21" spans="1:24" x14ac:dyDescent="0.25">
      <c r="A21" s="2"/>
      <c r="B21" s="2"/>
      <c r="C21" s="2"/>
      <c r="D21" s="2"/>
      <c r="E21" s="2"/>
      <c r="F21" s="2"/>
      <c r="G21" s="2">
        <v>72432851</v>
      </c>
      <c r="H21" s="2"/>
      <c r="I21" s="1">
        <v>100000</v>
      </c>
      <c r="J21" s="1">
        <v>50000</v>
      </c>
      <c r="K21" s="2">
        <v>37839500</v>
      </c>
      <c r="L21" s="2">
        <v>100000</v>
      </c>
      <c r="M21" s="1"/>
      <c r="N21" s="1"/>
      <c r="O21" s="1"/>
      <c r="P21" s="1"/>
      <c r="Q21" s="1"/>
      <c r="R21" s="1"/>
      <c r="S21" s="1">
        <v>6886632</v>
      </c>
      <c r="T21" s="1"/>
      <c r="U21" s="1"/>
      <c r="V21" s="1"/>
      <c r="W21" s="1"/>
    </row>
    <row r="22" spans="1:24" x14ac:dyDescent="0.25">
      <c r="A22" s="2"/>
      <c r="B22" s="2"/>
      <c r="C22" s="2"/>
      <c r="D22" s="2"/>
      <c r="E22" s="2"/>
      <c r="F22" s="2"/>
      <c r="G22" s="2">
        <v>1978234</v>
      </c>
      <c r="H22" s="2"/>
      <c r="I22" s="1">
        <v>200000</v>
      </c>
      <c r="J22" s="1">
        <v>100000</v>
      </c>
      <c r="K22" s="2">
        <v>780000</v>
      </c>
      <c r="L22" s="2">
        <v>250000</v>
      </c>
      <c r="M22" s="1"/>
      <c r="N22" s="1"/>
      <c r="O22" s="1"/>
      <c r="P22" s="1"/>
      <c r="Q22" s="1"/>
      <c r="R22" s="1"/>
      <c r="S22" s="1">
        <v>552150</v>
      </c>
      <c r="T22" s="1"/>
      <c r="U22" s="1"/>
      <c r="V22" s="1"/>
      <c r="W22" s="1"/>
    </row>
    <row r="23" spans="1:24" x14ac:dyDescent="0.25">
      <c r="A23" s="1"/>
      <c r="B23" s="1"/>
      <c r="C23" s="1"/>
      <c r="D23" s="1"/>
      <c r="E23" s="1"/>
      <c r="F23" s="1"/>
      <c r="G23" s="2">
        <v>20000000</v>
      </c>
      <c r="H23" s="1"/>
      <c r="I23" s="1">
        <v>7285602</v>
      </c>
      <c r="J23" s="1"/>
      <c r="K23" s="1"/>
      <c r="L23" s="2">
        <v>250000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4" x14ac:dyDescent="0.25">
      <c r="A24" s="1"/>
      <c r="B24" s="1"/>
      <c r="C24" s="1"/>
      <c r="D24" s="1"/>
      <c r="E24" s="1"/>
      <c r="F24" s="1"/>
      <c r="G24" s="2">
        <v>26000000</v>
      </c>
      <c r="H24" s="1"/>
      <c r="I24" s="1"/>
      <c r="J24" s="1"/>
      <c r="K24" s="1"/>
      <c r="L24" s="2">
        <v>50000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4" x14ac:dyDescent="0.25">
      <c r="A25" s="1"/>
      <c r="B25" s="1"/>
      <c r="C25" s="1"/>
      <c r="D25" s="1"/>
      <c r="E25" s="1"/>
      <c r="F25" s="1"/>
      <c r="G25" s="2">
        <v>4807654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4" x14ac:dyDescent="0.25">
      <c r="A26" s="1"/>
      <c r="B26" s="1"/>
      <c r="C26" s="1"/>
      <c r="D26" s="1"/>
      <c r="E26" s="1"/>
      <c r="F26" s="1"/>
      <c r="G26" s="2">
        <v>2985000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4" x14ac:dyDescent="0.25">
      <c r="A27" s="1"/>
      <c r="B27" s="1"/>
      <c r="C27" s="1"/>
      <c r="D27" s="1"/>
      <c r="E27" s="1"/>
      <c r="F27" s="1"/>
      <c r="G27" s="2">
        <v>5000000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4" x14ac:dyDescent="0.25">
      <c r="A28" s="1"/>
      <c r="B28" s="1"/>
      <c r="C28" s="1"/>
      <c r="D28" s="1"/>
      <c r="E28" s="1"/>
      <c r="F28" s="1"/>
      <c r="G28" s="2">
        <v>15000000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4" x14ac:dyDescent="0.25">
      <c r="A29" s="1"/>
      <c r="B29" s="1"/>
      <c r="C29" s="1"/>
      <c r="D29" s="1"/>
      <c r="E29" s="1"/>
      <c r="F29" s="1"/>
      <c r="G29" s="2">
        <v>15000000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4" x14ac:dyDescent="0.25">
      <c r="A30" s="2">
        <f t="shared" ref="A30:F30" si="1">SUM(A18:A29)</f>
        <v>2027831</v>
      </c>
      <c r="B30" s="2">
        <f t="shared" si="1"/>
        <v>7082744</v>
      </c>
      <c r="C30" s="2">
        <f t="shared" si="1"/>
        <v>79636629</v>
      </c>
      <c r="D30" s="2">
        <f t="shared" si="1"/>
        <v>3831702</v>
      </c>
      <c r="E30" s="2">
        <f t="shared" si="1"/>
        <v>14100000</v>
      </c>
      <c r="F30" s="2">
        <f t="shared" si="1"/>
        <v>800000</v>
      </c>
      <c r="G30" s="2">
        <f>SUM(G18:G29)</f>
        <v>174734219</v>
      </c>
      <c r="H30" s="2">
        <f t="shared" ref="H30:W30" si="2">SUM(H18:H29)</f>
        <v>5870284</v>
      </c>
      <c r="I30" s="2">
        <f t="shared" si="2"/>
        <v>9435602</v>
      </c>
      <c r="J30" s="2">
        <f t="shared" si="2"/>
        <v>2887000</v>
      </c>
      <c r="K30" s="2">
        <f t="shared" si="2"/>
        <v>38910500</v>
      </c>
      <c r="L30" s="2">
        <f t="shared" si="2"/>
        <v>1241000</v>
      </c>
      <c r="M30" s="2">
        <f t="shared" si="2"/>
        <v>741222</v>
      </c>
      <c r="N30" s="2">
        <f t="shared" si="2"/>
        <v>8060000</v>
      </c>
      <c r="O30" s="2">
        <f t="shared" si="2"/>
        <v>11963066</v>
      </c>
      <c r="P30" s="2">
        <f t="shared" si="2"/>
        <v>3984257</v>
      </c>
      <c r="Q30" s="2">
        <f t="shared" si="2"/>
        <v>376400</v>
      </c>
      <c r="R30" s="2">
        <f t="shared" si="2"/>
        <v>14000000</v>
      </c>
      <c r="S30" s="2">
        <f t="shared" si="2"/>
        <v>12021939</v>
      </c>
      <c r="T30" s="2">
        <f t="shared" si="2"/>
        <v>450000</v>
      </c>
      <c r="U30" s="2">
        <f t="shared" si="2"/>
        <v>500000</v>
      </c>
      <c r="V30" s="2">
        <f t="shared" si="2"/>
        <v>30000</v>
      </c>
      <c r="W30" s="2">
        <f t="shared" si="2"/>
        <v>650000</v>
      </c>
      <c r="X30" s="4">
        <f>SUM(A30:W30)</f>
        <v>393334395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8BD3B73-4794-4009-8D99-DA0F3E90D1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РБС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OLGA\Olga82</dc:creator>
  <cp:lastModifiedBy>GI876</cp:lastModifiedBy>
  <cp:lastPrinted>2024-12-20T06:42:05Z</cp:lastPrinted>
  <dcterms:created xsi:type="dcterms:W3CDTF">2019-10-28T08:56:56Z</dcterms:created>
  <dcterms:modified xsi:type="dcterms:W3CDTF">2024-12-20T06:45:47Z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user_3_3_20.12.2011_13_30_39(9).xlsx</vt:lpwstr>
  </property>
  <property fmtid="{D5CDD505-2E9C-101B-9397-08002B2CF9AE}" pid="3" name="Название отчета">
    <vt:lpwstr>user_3_3_20.12.2011_13_30_39(9).xlsx</vt:lpwstr>
  </property>
  <property fmtid="{D5CDD505-2E9C-101B-9397-08002B2CF9AE}" pid="4" name="Версия клиента">
    <vt:lpwstr>19.2.23.10100</vt:lpwstr>
  </property>
  <property fmtid="{D5CDD505-2E9C-101B-9397-08002B2CF9AE}" pid="5" name="Версия базы">
    <vt:lpwstr>19.2.2804.1603468226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user_3_3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