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№ 10.1 протокол 29 августа 2024 внеочередное\№ 70 внесение изменений в бюджет\"/>
    </mc:Choice>
  </mc:AlternateContent>
  <bookViews>
    <workbookView xWindow="0" yWindow="0" windowWidth="20490" windowHeight="8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/>
</workbook>
</file>

<file path=xl/calcChain.xml><?xml version="1.0" encoding="utf-8"?>
<calcChain xmlns="http://schemas.openxmlformats.org/spreadsheetml/2006/main">
  <c r="D641" i="2" l="1"/>
  <c r="D547" i="2"/>
  <c r="D546" i="2"/>
  <c r="D545" i="2"/>
  <c r="D544" i="2"/>
  <c r="D541" i="2"/>
  <c r="D542" i="2"/>
  <c r="D543" i="2"/>
  <c r="D540" i="2"/>
  <c r="D449" i="2"/>
  <c r="D448" i="2"/>
  <c r="D447" i="2"/>
  <c r="D446" i="2"/>
  <c r="D130" i="2"/>
  <c r="D128" i="2"/>
  <c r="D121" i="2"/>
  <c r="D120" i="2"/>
  <c r="D119" i="2"/>
  <c r="D109" i="2"/>
  <c r="D86" i="2"/>
  <c r="D85" i="2"/>
  <c r="D42" i="2"/>
  <c r="D41" i="2"/>
  <c r="D30" i="2"/>
  <c r="D29" i="2"/>
  <c r="D16" i="2"/>
  <c r="D15" i="2"/>
  <c r="D14" i="2"/>
  <c r="D13" i="2"/>
  <c r="O42" i="2"/>
  <c r="O109" i="2"/>
  <c r="O41" i="2"/>
  <c r="O15" i="2"/>
</calcChain>
</file>

<file path=xl/sharedStrings.xml><?xml version="1.0" encoding="utf-8"?>
<sst xmlns="http://schemas.openxmlformats.org/spreadsheetml/2006/main" count="1908" uniqueCount="662">
  <si>
    <t>Единица измерения: руб.</t>
  </si>
  <si>
    <t>Наименование показателя</t>
  </si>
  <si>
    <t>Ц.ст.</t>
  </si>
  <si>
    <t>Расх.</t>
  </si>
  <si>
    <t/>
  </si>
  <si>
    <t xml:space="preserve">    Итого по: МР "Боровский район"</t>
  </si>
  <si>
    <t>000</t>
  </si>
  <si>
    <t>0000000000</t>
  </si>
  <si>
    <t xml:space="preserve">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</si>
  <si>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</si>
  <si>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</si>
  <si>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</si>
  <si>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Основное мероприятие "Обеспечение доступности и повышение качества дошкольного образования"</t>
  </si>
  <si>
    <t>0210100000</t>
  </si>
  <si>
    <t xml:space="preserve">            "Создание условий для осуществления присмотра и ухода за детьми"</t>
  </si>
  <si>
    <t>0210100080</t>
  </si>
  <si>
    <t xml:space="preserve">              Расходы на выплаты персоналу казенных учреждений</t>
  </si>
  <si>
    <t>110</t>
  </si>
  <si>
    <t xml:space="preserve">            "Расходы на обеспечение деятельности муниципальных учреждений"</t>
  </si>
  <si>
    <t>0210100590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</si>
  <si>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</si>
  <si>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</si>
  <si>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</si>
  <si>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</si>
  <si>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"Развитие сети образовательных организаций"</t>
  </si>
  <si>
    <t>0210102012</t>
  </si>
  <si>
    <t xml:space="preserve">            "Повышение качества образования"</t>
  </si>
  <si>
    <t>0210102042</t>
  </si>
  <si>
    <t xml:space="preserve">            "Разработка проектно-сметной документации"</t>
  </si>
  <si>
    <t>0210102172</t>
  </si>
  <si>
    <t xml:space="preserve">            Подготовка образовательных учреждений к осенне-зимнему периоду</t>
  </si>
  <si>
    <t>0210102322</t>
  </si>
  <si>
    <t xml:space="preserve">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</si>
  <si>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0210116020</t>
  </si>
  <si>
    <t xml:space="preserve">    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</si>
  <si>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</si>
  <si>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 xml:space="preserve">              Социальные выплаты гражданам, кроме публичных нормативных социальных выплат</t>
  </si>
  <si>
    <t>320</t>
  </si>
  <si>
    <t>0210116310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</si>
  <si>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</si>
  <si>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</si>
  <si>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</si>
  <si>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</si>
  <si>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 xml:space="preserve">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</si>
  <si>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</si>
  <si>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Основное мероприятие "Обеспечение доступности и повышение качества общего образования"</t>
  </si>
  <si>
    <t>0220100000</t>
  </si>
  <si>
    <t>0220100590</t>
  </si>
  <si>
    <t xml:space="preserve">              Исполнение судебных актов</t>
  </si>
  <si>
    <t>830</t>
  </si>
  <si>
    <t>0220102012</t>
  </si>
  <si>
    <t>0220102042</t>
  </si>
  <si>
    <t xml:space="preserve">              Иные выплаты населению</t>
  </si>
  <si>
    <t>360</t>
  </si>
  <si>
    <t xml:space="preserve">    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</si>
  <si>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</si>
  <si>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    "Развитие воспитательного пространства образования"</t>
  </si>
  <si>
    <t>0220102052</t>
  </si>
  <si>
    <t>0220102172</t>
  </si>
  <si>
    <t xml:space="preserve">            "Медиацентр "Прорыв"</t>
  </si>
  <si>
    <t>0220102201</t>
  </si>
  <si>
    <t xml:space="preserve">            "Модернизация совмещенного кабинета биологии и химии"</t>
  </si>
  <si>
    <t>0220102202</t>
  </si>
  <si>
    <t xml:space="preserve">            "Школьный музей "Содружество" - создаем историю вместе"</t>
  </si>
  <si>
    <t>0220102203</t>
  </si>
  <si>
    <t xml:space="preserve">            "Парк флоры"</t>
  </si>
  <si>
    <t>0220102204</t>
  </si>
  <si>
    <t xml:space="preserve">            "Школьный кинозал"</t>
  </si>
  <si>
    <t>0220102205</t>
  </si>
  <si>
    <t xml:space="preserve">            "Пространство для творчества"</t>
  </si>
  <si>
    <t>0220102206</t>
  </si>
  <si>
    <t xml:space="preserve">            "Школьный медиа-центр "Меди Ритм"</t>
  </si>
  <si>
    <t>0220102207</t>
  </si>
  <si>
    <t xml:space="preserve">            "Создание школьного медиацентра"</t>
  </si>
  <si>
    <t>0220102208</t>
  </si>
  <si>
    <t xml:space="preserve">    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</si>
  <si>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</si>
  <si>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    "Благоустройство пришкольной территории "Память поколений"</t>
  </si>
  <si>
    <t>0220102210</t>
  </si>
  <si>
    <t xml:space="preserve">            "Оформление школьного пространства для библиотеки, читального зала и комнаты детских инициатив"</t>
  </si>
  <si>
    <t>0220102211</t>
  </si>
  <si>
    <t xml:space="preserve">            "Актовый зал - центр развития школьника"</t>
  </si>
  <si>
    <t>0220102212</t>
  </si>
  <si>
    <t>0220102322</t>
  </si>
  <si>
    <t>0220116030</t>
  </si>
  <si>
    <t xml:space="preserve">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</si>
  <si>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</si>
  <si>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</si>
  <si>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</si>
  <si>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</si>
  <si>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</si>
  <si>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</si>
  <si>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</si>
  <si>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</si>
  <si>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</si>
  <si>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</si>
  <si>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>02201R3030</t>
  </si>
  <si>
    <t xml:space="preserve">            "Реализация школьных инициатив"</t>
  </si>
  <si>
    <t>02201S0190</t>
  </si>
  <si>
    <t xml:space="preserve">          Региональный проект "Цифровая образовательная среда"</t>
  </si>
  <si>
    <t>022E400000</t>
  </si>
  <si>
    <t xml:space="preserve">    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</si>
  <si>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</si>
  <si>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</si>
  <si>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</si>
  <si>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</si>
  <si>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</si>
  <si>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</si>
  <si>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</si>
  <si>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</si>
  <si>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>0230102322</t>
  </si>
  <si>
    <t xml:space="preserve">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</si>
  <si>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</si>
  <si>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Основное мероприятие "Сохранение и укрепление здоровья обучающихся"</t>
  </si>
  <si>
    <t>0240100000</t>
  </si>
  <si>
    <t xml:space="preserve">            "Укрепление материально-технической базы"</t>
  </si>
  <si>
    <t>0240102082</t>
  </si>
  <si>
    <t xml:space="preserve">            "Обеспечение питанием"</t>
  </si>
  <si>
    <t>0240102092</t>
  </si>
  <si>
    <t xml:space="preserve">            "Пропаганда здорового образа жизни"</t>
  </si>
  <si>
    <t>0240102102</t>
  </si>
  <si>
    <t xml:space="preserve">            "Организация отдыха и оздоровления детей и подростков"</t>
  </si>
  <si>
    <t>0240102182</t>
  </si>
  <si>
    <t xml:space="preserve">              Премии и гранты</t>
  </si>
  <si>
    <t>350</t>
  </si>
  <si>
    <t xml:space="preserve">            "Субвенция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</si>
  <si>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</si>
  <si>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</si>
  <si>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</si>
  <si>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    "Организация отдыха и оздоровления детей"</t>
  </si>
  <si>
    <t>02401S8070</t>
  </si>
  <si>
    <t xml:space="preserve">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</si>
  <si>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</si>
  <si>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Основное мероприятие "Создание системы безопасности образовательных организаций"</t>
  </si>
  <si>
    <t>0250100000</t>
  </si>
  <si>
    <t xml:space="preserve">            "Создание безопасных условий организации образовательного процесса"</t>
  </si>
  <si>
    <t>0250102112</t>
  </si>
  <si>
    <t xml:space="preserve">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</si>
  <si>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</si>
  <si>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Основное мероприятие "Выявление и поддержка одаренных детей и молодежи"</t>
  </si>
  <si>
    <t>0260100000</t>
  </si>
  <si>
    <t xml:space="preserve">            "Выявление и поддержка одаренных детей"</t>
  </si>
  <si>
    <t>0260102132</t>
  </si>
  <si>
    <t xml:space="preserve">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</si>
  <si>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</si>
  <si>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Основное мероприятие "Кадровое обеспечение системы образования"</t>
  </si>
  <si>
    <t>0270100000</t>
  </si>
  <si>
    <t xml:space="preserve">            "Централизованная бухгалтерия"</t>
  </si>
  <si>
    <t>0270100910</t>
  </si>
  <si>
    <t xml:space="preserve">            "Методический кабинет"</t>
  </si>
  <si>
    <t>0270100930</t>
  </si>
  <si>
    <t xml:space="preserve">            "Хозяйственная группа"</t>
  </si>
  <si>
    <t>0270100940</t>
  </si>
  <si>
    <t xml:space="preserve">            "Обеспечение и стимулирование педагогическими кадрами"</t>
  </si>
  <si>
    <t>0270102142</t>
  </si>
  <si>
    <t xml:space="preserve">              Публичные нормативные выплаты гражданам несоциального характера</t>
  </si>
  <si>
    <t>330</t>
  </si>
  <si>
    <t xml:space="preserve">              Стипендии</t>
  </si>
  <si>
    <t>340</t>
  </si>
  <si>
    <t xml:space="preserve">            "Социальная поддержка педагогических кадров, наем жилья и прочее"</t>
  </si>
  <si>
    <t>0270102152</t>
  </si>
  <si>
    <t xml:space="preserve">        Подпрограмма" Повышение энергоэффективности зданий образовательных организаций"</t>
  </si>
  <si>
    <t>0280000000</t>
  </si>
  <si>
    <t xml:space="preserve">          Основное мероприятие" Внедрение энергосберегающих технологий"</t>
  </si>
  <si>
    <t>0280100000</t>
  </si>
  <si>
    <t xml:space="preserve">            "Повышение энергоэффективности зданий"</t>
  </si>
  <si>
    <t>0280102282</t>
  </si>
  <si>
    <t xml:space="preserve">      Муниципальная программа "Развитие системы социального обслуживания населения Боровского района"</t>
  </si>
  <si>
    <t>0300000000</t>
  </si>
  <si>
    <t xml:space="preserve">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</si>
  <si>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</si>
  <si>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</si>
  <si>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</si>
  <si>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</si>
  <si>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</si>
  <si>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Публичные нормативные социальные выплаты гражданам</t>
  </si>
  <si>
    <t>310</t>
  </si>
  <si>
    <t xml:space="preserve">            "Предоставление гражданам субсидий на оплату жилого помещения и коммунальных услуг"</t>
  </si>
  <si>
    <t>0310103020</t>
  </si>
  <si>
    <t xml:space="preserve">            "Осуществление мер социальной поддержки малообеспеченных граждан,пенсионеров и инвалидов"</t>
  </si>
  <si>
    <t>0310103023</t>
  </si>
  <si>
    <t xml:space="preserve">            "Проведение мероприятий для граждан пожилого возраста и инвалидов"</t>
  </si>
  <si>
    <t>0310103033</t>
  </si>
  <si>
    <t xml:space="preserve">    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</si>
  <si>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</si>
  <si>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</si>
  <si>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</si>
  <si>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</si>
  <si>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</si>
  <si>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</si>
  <si>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</si>
  <si>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</si>
  <si>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</si>
  <si>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"Оплата жилищно-коммунальных услуг отдельным категориям граждан"</t>
  </si>
  <si>
    <t>0310152500</t>
  </si>
  <si>
    <t xml:space="preserve">    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</si>
  <si>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</si>
  <si>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</si>
  <si>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</si>
  <si>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</si>
  <si>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</si>
  <si>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"Подписка на "Боровские известия", "Калужские губернские ведомости"</t>
  </si>
  <si>
    <t>0310278010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</si>
  <si>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</si>
  <si>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</si>
  <si>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</si>
  <si>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</si>
  <si>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</si>
  <si>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</si>
  <si>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</si>
  <si>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</si>
  <si>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</si>
  <si>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</si>
  <si>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</si>
  <si>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</si>
  <si>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</si>
  <si>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</si>
  <si>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Региональный проект "Финансовая поддержка семей при рождении детей"</t>
  </si>
  <si>
    <t>031P100000</t>
  </si>
  <si>
    <t xml:space="preserve">    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</si>
  <si>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</si>
  <si>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</si>
  <si>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</si>
  <si>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Основное мероприятие "Снижение уровня детской безнадзорности и семейного неблагополучия"</t>
  </si>
  <si>
    <t>0320100000</t>
  </si>
  <si>
    <t xml:space="preserve">            "Развитие социального обслуживания семьи и детей"</t>
  </si>
  <si>
    <t>0320103053</t>
  </si>
  <si>
    <t xml:space="preserve">              Субсидии бюджетным учреждениям</t>
  </si>
  <si>
    <t>610</t>
  </si>
  <si>
    <t xml:space="preserve">            "Обеспечение социальных выплат, пособий, компенсаций детям и семьям с детьми"</t>
  </si>
  <si>
    <t>0320103300</t>
  </si>
  <si>
    <t xml:space="preserve">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</si>
  <si>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</si>
  <si>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032P100000</t>
  </si>
  <si>
    <t>032P103300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</si>
  <si>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</si>
  <si>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</si>
  <si>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</si>
  <si>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</si>
  <si>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Муниципальная программа "Доступная среда"</t>
  </si>
  <si>
    <t>0400000000</t>
  </si>
  <si>
    <t xml:space="preserve">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</si>
  <si>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</si>
  <si>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"Оказание материальной помощи"</t>
  </si>
  <si>
    <t>0400104010</t>
  </si>
  <si>
    <t xml:space="preserve">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</si>
  <si>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</si>
  <si>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</si>
  <si>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</si>
  <si>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</si>
  <si>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</si>
  <si>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</si>
  <si>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</si>
  <si>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>0600106010</t>
  </si>
  <si>
    <t xml:space="preserve">            "Информационное обеспечение"</t>
  </si>
  <si>
    <t>0600106020</t>
  </si>
  <si>
    <t xml:space="preserve">      Муниципальная программа "Содействие занятости населения Боровского района"</t>
  </si>
  <si>
    <t>0700000000</t>
  </si>
  <si>
    <t xml:space="preserve">          Основное мероприятие "Снижение социальной напряженности на рынке труда"</t>
  </si>
  <si>
    <t>0700100000</t>
  </si>
  <si>
    <t xml:space="preserve">            "Содействие занятости населения"</t>
  </si>
  <si>
    <t>0700107010</t>
  </si>
  <si>
    <t xml:space="preserve">            "Вовлечение молодежи в социальную политику"</t>
  </si>
  <si>
    <t>0700146010</t>
  </si>
  <si>
    <t xml:space="preserve">            "Поддержка молодежных инициатив и организация досуга молодежи"</t>
  </si>
  <si>
    <t>0700146020</t>
  </si>
  <si>
    <t xml:space="preserve">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</si>
  <si>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</si>
  <si>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</si>
  <si>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</si>
  <si>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</si>
  <si>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</si>
  <si>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    Иные межбюджетные трансферты</t>
  </si>
  <si>
    <t>540</t>
  </si>
  <si>
    <t xml:space="preserve">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</si>
  <si>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</si>
  <si>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</si>
  <si>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</si>
  <si>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  Резервные средства</t>
  </si>
  <si>
    <t>870</t>
  </si>
  <si>
    <t xml:space="preserve">            "Социальные выплаты"</t>
  </si>
  <si>
    <t>0800108010</t>
  </si>
  <si>
    <t xml:space="preserve">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</si>
  <si>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</si>
  <si>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</si>
  <si>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</si>
  <si>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</si>
  <si>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</si>
  <si>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    "Мобилизационная подготовка"</t>
  </si>
  <si>
    <t>0900100640</t>
  </si>
  <si>
    <t xml:space="preserve">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</si>
  <si>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</si>
  <si>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"Предупреждение и ликвидация чрезвычайных ситуаций"</t>
  </si>
  <si>
    <t>0900109020</t>
  </si>
  <si>
    <t xml:space="preserve">            "Переданные полномочия на предупреждение и ликвидацию чрезвычайных ситуаций"</t>
  </si>
  <si>
    <t>0900109021</t>
  </si>
  <si>
    <t xml:space="preserve">            "Создание материальных ресурсов для ликвидации чрезвычайных ситуаций"</t>
  </si>
  <si>
    <t>0900109022</t>
  </si>
  <si>
    <t xml:space="preserve">            "Аппаратно-программный комплекс "Безопасный город"</t>
  </si>
  <si>
    <t>0900109023</t>
  </si>
  <si>
    <t xml:space="preserve">            "Мероприятия гражданской обороны"</t>
  </si>
  <si>
    <t>0900109030</t>
  </si>
  <si>
    <t xml:space="preserve">            "Информационная безопасность"</t>
  </si>
  <si>
    <t>0900109040</t>
  </si>
  <si>
    <t xml:space="preserve">            "Расходы на обеспечение деятельности ЕДДС"</t>
  </si>
  <si>
    <t>0900109050</t>
  </si>
  <si>
    <t xml:space="preserve">      Муниципальная программа "Развитие культуры, внутреннего и въездного туризма в Боровском районе"</t>
  </si>
  <si>
    <t>1100000000</t>
  </si>
  <si>
    <t xml:space="preserve">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</si>
  <si>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</si>
  <si>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Основное мероприятие "Укрепление МТБ для предоставления качественных услуг населению"</t>
  </si>
  <si>
    <t>1110100000</t>
  </si>
  <si>
    <t xml:space="preserve">            "Мероприятия по укреплению материально-технической базы учреждений культуры"</t>
  </si>
  <si>
    <t>1110111010</t>
  </si>
  <si>
    <t xml:space="preserve">            "Мероприятия по обеспечению безопасности подведомственных учреждений отдела культуры"</t>
  </si>
  <si>
    <t>1110111030</t>
  </si>
  <si>
    <t xml:space="preserve">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</si>
  <si>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</si>
  <si>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"Подготовка учреждений культуры к осенне-зимнему периоду"</t>
  </si>
  <si>
    <t>1110111320</t>
  </si>
  <si>
    <t xml:space="preserve">    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</si>
  <si>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1110186060</t>
  </si>
  <si>
    <t xml:space="preserve">    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</si>
  <si>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</si>
  <si>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</si>
  <si>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</si>
  <si>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 xml:space="preserve">            "Развитие муниципальных учреждений дополнительного образования в сфере культуры"</t>
  </si>
  <si>
    <t>11101S7011</t>
  </si>
  <si>
    <t xml:space="preserve">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</si>
  <si>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</si>
  <si>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Основное мероприятие "Повышение качества культурно-досуговых мероприятий"</t>
  </si>
  <si>
    <t>1120100000</t>
  </si>
  <si>
    <t>1120100150</t>
  </si>
  <si>
    <t xml:space="preserve">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</si>
  <si>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</si>
  <si>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</si>
  <si>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</si>
  <si>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"Мероприятия, направленные на развитие выставочной деятельности в Боровском районе"</t>
  </si>
  <si>
    <t>1120111080</t>
  </si>
  <si>
    <t xml:space="preserve">            "Организация и проведение культурно-досуговых мероприятий"</t>
  </si>
  <si>
    <t>1120111110</t>
  </si>
  <si>
    <t xml:space="preserve">          Основное мероприятие "Развитие внутреннего и въездного туризма в Боровском районе"</t>
  </si>
  <si>
    <t>1120200000</t>
  </si>
  <si>
    <t xml:space="preserve">            "Рекламная деятельность и проведение мероприятий в сфере туризма"</t>
  </si>
  <si>
    <t>1120211100</t>
  </si>
  <si>
    <t xml:space="preserve">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</si>
  <si>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</si>
  <si>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Основное мероприятие "Повышение качества дополнительного образования"</t>
  </si>
  <si>
    <t>1130100000</t>
  </si>
  <si>
    <t>1130100590</t>
  </si>
  <si>
    <t>1130111030</t>
  </si>
  <si>
    <t>1130186060</t>
  </si>
  <si>
    <t xml:space="preserve">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</si>
  <si>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</si>
  <si>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Основное мероприятие "Создание условий для развития любительского искусства"</t>
  </si>
  <si>
    <t>1140100000</t>
  </si>
  <si>
    <t>1140100590</t>
  </si>
  <si>
    <t>1140111030</t>
  </si>
  <si>
    <t xml:space="preserve">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</si>
  <si>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</si>
  <si>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</si>
  <si>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</si>
  <si>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</si>
  <si>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</si>
  <si>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</si>
  <si>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Основное мероприятие "Создание условий для развития кинематографии"</t>
  </si>
  <si>
    <t>1160100000</t>
  </si>
  <si>
    <t>1160100590</t>
  </si>
  <si>
    <t xml:space="preserve">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</si>
  <si>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</si>
  <si>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</si>
  <si>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</si>
  <si>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</si>
  <si>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</si>
  <si>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</si>
  <si>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</si>
  <si>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</si>
  <si>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</si>
  <si>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</si>
  <si>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"Культурно-методическое объединение"</t>
  </si>
  <si>
    <t>1180100950</t>
  </si>
  <si>
    <t xml:space="preserve">      Муниципальная программа "Экология и охрана окружающей среды"</t>
  </si>
  <si>
    <t>1200000000</t>
  </si>
  <si>
    <t xml:space="preserve">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</si>
  <si>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</si>
  <si>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"Расходы на обеспечение деятельности (оказание услуг) муниципальных учреждений"</t>
  </si>
  <si>
    <t>1200100590</t>
  </si>
  <si>
    <t xml:space="preserve">            "Экологическое воспитание и образование"</t>
  </si>
  <si>
    <t>1200112030</t>
  </si>
  <si>
    <t xml:space="preserve">            "Мероприятия в рамках улучшения экологической обстановки на территории Боровского района"</t>
  </si>
  <si>
    <t>1200112050</t>
  </si>
  <si>
    <t xml:space="preserve">    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</si>
  <si>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</si>
  <si>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</si>
  <si>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</si>
  <si>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Муниципальная программа "Развитие физической культуры и спорта"</t>
  </si>
  <si>
    <t>1300000000</t>
  </si>
  <si>
    <t xml:space="preserve">          Основное мероприятие "Организация и проведение физкультурных и спортивных мероприятий"</t>
  </si>
  <si>
    <t>1300100000</t>
  </si>
  <si>
    <t xml:space="preserve">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</si>
  <si>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</si>
  <si>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"Организация, проведение и участие населения в физкультурных и спортивных мероприятиях"</t>
  </si>
  <si>
    <t>1300113030</t>
  </si>
  <si>
    <t xml:space="preserve">    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</si>
  <si>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</si>
  <si>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</si>
  <si>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</si>
  <si>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    "Создание и ремонт объектов спортивной инфраструктуры"</t>
  </si>
  <si>
    <t>1300113080</t>
  </si>
  <si>
    <t xml:space="preserve">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</si>
  <si>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</si>
  <si>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</si>
  <si>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</si>
  <si>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Основное мероприятие "Повышение уровня обеспеченности жильем"</t>
  </si>
  <si>
    <t>1400100000</t>
  </si>
  <si>
    <t xml:space="preserve">            "Реализация мероприятий по обеспечению жильем молодых семей"</t>
  </si>
  <si>
    <t>14001L4970</t>
  </si>
  <si>
    <t xml:space="preserve">    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</si>
  <si>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</si>
  <si>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 xml:space="preserve">          Основное мероприятие "Создание условий эффективного использования земельных участков"</t>
  </si>
  <si>
    <t>1600100000</t>
  </si>
  <si>
    <t xml:space="preserve">            "Эффективное управление земельными ресурсами"</t>
  </si>
  <si>
    <t>1600116010</t>
  </si>
  <si>
    <t xml:space="preserve">            "Проведение комплексных кадастровых работ"</t>
  </si>
  <si>
    <t>16001L5110</t>
  </si>
  <si>
    <t xml:space="preserve">          Основное мероприятие "Создание условий эффективного управления муниципальным имуществом"</t>
  </si>
  <si>
    <t>1600200000</t>
  </si>
  <si>
    <t xml:space="preserve">            "Эффективное управление муниципальным имуществом"</t>
  </si>
  <si>
    <t>1600216020</t>
  </si>
  <si>
    <t xml:space="preserve">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</si>
  <si>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</si>
  <si>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Основное мероприятие "Обеспечение эксплуатации гидротехнических сооружений"</t>
  </si>
  <si>
    <t>1700100000</t>
  </si>
  <si>
    <t xml:space="preserve">            "Обеспечение содержания и эксплуатации гидротехнических сооружений"</t>
  </si>
  <si>
    <t>1700117010</t>
  </si>
  <si>
    <t xml:space="preserve">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</si>
  <si>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</si>
  <si>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Основное мероприятие "Повышение качества и доступности транспортных услуг для населения"</t>
  </si>
  <si>
    <t>1800100000</t>
  </si>
  <si>
    <t xml:space="preserve">            "Организация транспортных услуг для населения"</t>
  </si>
  <si>
    <t>1800118030</t>
  </si>
  <si>
    <t xml:space="preserve">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</si>
  <si>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</si>
  <si>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Основное мероприятие "Улучшение качества благоустройства"</t>
  </si>
  <si>
    <t>1900100000</t>
  </si>
  <si>
    <t xml:space="preserve">            "Переданные полномочия на организацию ритуальных услуг и содержание мест захоронения"</t>
  </si>
  <si>
    <t>1900119031</t>
  </si>
  <si>
    <t xml:space="preserve">            "Прочие мероприятия по благоустройству"</t>
  </si>
  <si>
    <t>1900119060</t>
  </si>
  <si>
    <t xml:space="preserve">              Субсидии</t>
  </si>
  <si>
    <t>520</t>
  </si>
  <si>
    <t xml:space="preserve">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</si>
  <si>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</si>
  <si>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</si>
  <si>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</si>
  <si>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</si>
  <si>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</si>
  <si>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</si>
  <si>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</si>
  <si>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</si>
  <si>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</si>
  <si>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</si>
  <si>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</si>
  <si>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</si>
  <si>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</si>
  <si>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</si>
  <si>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</si>
  <si>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Основное мероприятие "Обеспечение улучшения жилищных условий"</t>
  </si>
  <si>
    <t>2200100000</t>
  </si>
  <si>
    <t xml:space="preserve">            "Улучшение состояния жилых помещений"</t>
  </si>
  <si>
    <t>2200122010</t>
  </si>
  <si>
    <t xml:space="preserve">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</si>
  <si>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</si>
  <si>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Основное мероприятие "Создание условий для информационного обеспечения населения"</t>
  </si>
  <si>
    <t>2300100000</t>
  </si>
  <si>
    <t>2300100150</t>
  </si>
  <si>
    <t xml:space="preserve">              Субсидии автономным учреждениям</t>
  </si>
  <si>
    <t>620</t>
  </si>
  <si>
    <t xml:space="preserve">            "Мероприятия по информированию населения"</t>
  </si>
  <si>
    <t>2300123010</t>
  </si>
  <si>
    <t xml:space="preserve">            "Развитие муниципального телевидения и радиовещания"</t>
  </si>
  <si>
    <t>2300123020</t>
  </si>
  <si>
    <t xml:space="preserve">      Муниципальная программа "Ремонт и содержание сети автомобильных дорог Боровского района"</t>
  </si>
  <si>
    <t>2400000000</t>
  </si>
  <si>
    <t xml:space="preserve">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</si>
  <si>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</si>
  <si>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"Содержание сети автомобильных дорог"</t>
  </si>
  <si>
    <t>2400124010</t>
  </si>
  <si>
    <t xml:space="preserve">            "Ремонт и капитальный ремонт сети автомобильных дорог"</t>
  </si>
  <si>
    <t>2400124020</t>
  </si>
  <si>
    <t xml:space="preserve">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</si>
  <si>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</si>
  <si>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</si>
  <si>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</si>
  <si>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</si>
  <si>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</si>
  <si>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</si>
  <si>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</si>
  <si>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Основное мероприятие "Создание условий для развития агропромышленного комплекса"</t>
  </si>
  <si>
    <t>2500100000</t>
  </si>
  <si>
    <t xml:space="preserve">            "Поддержка личных подсобных хозяйств по производству сельскохозяйственной продукции"</t>
  </si>
  <si>
    <t>2500125030</t>
  </si>
  <si>
    <t xml:space="preserve">      Муниципальная программа "Комплексное развитие сельских территорий в Боровском районе Калужской области"</t>
  </si>
  <si>
    <t>2600000000</t>
  </si>
  <si>
    <t xml:space="preserve">          Основное мероприятие "Создание комфортных условий жизнедеятельности в сельской местности"</t>
  </si>
  <si>
    <t>2600100000</t>
  </si>
  <si>
    <t xml:space="preserve">            "Улучшение жилищных условий граждан, проживающих на сельских территориях"</t>
  </si>
  <si>
    <t>2600126010</t>
  </si>
  <si>
    <t xml:space="preserve">            "Обеспечение комплексного развития сельских территорий"</t>
  </si>
  <si>
    <t>26001L5760</t>
  </si>
  <si>
    <t xml:space="preserve">      Муниципальная программа "Патриотическое воспитание населения Боровского района"</t>
  </si>
  <si>
    <t>2900000000</t>
  </si>
  <si>
    <t xml:space="preserve">          Основное мероприятие "Развитие и совершенствование патриотического воспитания граждан"</t>
  </si>
  <si>
    <t>2900100000</t>
  </si>
  <si>
    <t xml:space="preserve">            "Мероприятия гражданско-патриотической направленности"</t>
  </si>
  <si>
    <t>2900129010</t>
  </si>
  <si>
    <t xml:space="preserve">            "Военно-патриотическое воспитание детей"</t>
  </si>
  <si>
    <t>2900129020</t>
  </si>
  <si>
    <t xml:space="preserve">            "Развитие волонтерского (добровольческого) движения"</t>
  </si>
  <si>
    <t>2900129030</t>
  </si>
  <si>
    <t xml:space="preserve">          "Региональный проект "Патриотическое воспитание граждан Российской Федерации"</t>
  </si>
  <si>
    <t>290EВ00000</t>
  </si>
  <si>
    <t xml:space="preserve">    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</si>
  <si>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</si>
  <si>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</si>
  <si>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</si>
  <si>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Основное мероприятие "Создание условий  для развития малого и среднего предпринимательства"</t>
  </si>
  <si>
    <t>4400100000</t>
  </si>
  <si>
    <t xml:space="preserve">    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</si>
  <si>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</si>
  <si>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Муниципальная программа "Профилактика правонарушений"</t>
  </si>
  <si>
    <t>4500000000</t>
  </si>
  <si>
    <t xml:space="preserve">          Основное мероприятие "Повышение эффективности профилактической работы"</t>
  </si>
  <si>
    <t>4500100000</t>
  </si>
  <si>
    <t xml:space="preserve">            "Профилактика правонарушений среди несовершеннолетних и молодежи"</t>
  </si>
  <si>
    <t>4500145010</t>
  </si>
  <si>
    <t xml:space="preserve">            "Профилактика безнадзорности, беспризорности и правонарушений несовершеннолетних"</t>
  </si>
  <si>
    <t>4500145020</t>
  </si>
  <si>
    <t xml:space="preserve">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</si>
  <si>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</si>
  <si>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</si>
  <si>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</si>
  <si>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</si>
  <si>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</si>
  <si>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</si>
  <si>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</si>
  <si>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Основное мероприятие "Создание безопасных условий движения"</t>
  </si>
  <si>
    <t>4800100000</t>
  </si>
  <si>
    <t xml:space="preserve">            "Повышение безопасности дорожного движения"</t>
  </si>
  <si>
    <t>4800148010</t>
  </si>
  <si>
    <t xml:space="preserve">  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</si>
  <si>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</si>
  <si>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 xml:space="preserve">          Основное мероприятие "Обеспечение инженерной и дорожной инфраструктурой земельных участков"</t>
  </si>
  <si>
    <t>4900100000</t>
  </si>
  <si>
    <t xml:space="preserve">            "Устройство проездов и автомобильных дорог"</t>
  </si>
  <si>
    <t>4900149010</t>
  </si>
  <si>
    <t xml:space="preserve">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</si>
  <si>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</si>
  <si>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Основное мероприятие "Повышение качества управления муниципальными финансами"</t>
  </si>
  <si>
    <t>6800100000</t>
  </si>
  <si>
    <t xml:space="preserve">            "Центральный аппарат"</t>
  </si>
  <si>
    <t>6800100400</t>
  </si>
  <si>
    <t xml:space="preserve">            "Софинансирование отдела ЗАГС"</t>
  </si>
  <si>
    <t>6800100470</t>
  </si>
  <si>
    <t xml:space="preserve">            "Софинансирование содержания архивного отдела"</t>
  </si>
  <si>
    <t>6800100490</t>
  </si>
  <si>
    <t xml:space="preserve">            "Резервные фонды местных администраций"</t>
  </si>
  <si>
    <t>6800100600</t>
  </si>
  <si>
    <t xml:space="preserve">            "Процентные платежи по муниципальному долгу"</t>
  </si>
  <si>
    <t>6800100650</t>
  </si>
  <si>
    <t xml:space="preserve">              Обслуживание муниципального долга</t>
  </si>
  <si>
    <t>730</t>
  </si>
  <si>
    <t xml:space="preserve">            "Погашение кредиторской задолженности"</t>
  </si>
  <si>
    <t>6800100730</t>
  </si>
  <si>
    <t xml:space="preserve">            "Софинансирование субидий"</t>
  </si>
  <si>
    <t>6800100740</t>
  </si>
  <si>
    <t xml:space="preserve">            "Софинансирование отдела опеки"</t>
  </si>
  <si>
    <t>6800100790</t>
  </si>
  <si>
    <t xml:space="preserve">            "Формирование и содержание областных архивных фондов"</t>
  </si>
  <si>
    <t>6800100800</t>
  </si>
  <si>
    <t xml:space="preserve">            "Выполнение других обязательств государства"</t>
  </si>
  <si>
    <t>6800100920</t>
  </si>
  <si>
    <t xml:space="preserve">            "Организация исполнения переданных государственных полномочий"</t>
  </si>
  <si>
    <t>6800103050</t>
  </si>
  <si>
    <t xml:space="preserve">    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</si>
  <si>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</si>
  <si>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</si>
  <si>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</si>
  <si>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>6800186060</t>
  </si>
  <si>
    <t xml:space="preserve">          Основное мероприятие "Районный фонд финансовой поддержки поселений"</t>
  </si>
  <si>
    <t>6800200000</t>
  </si>
  <si>
    <t xml:space="preserve">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</si>
  <si>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</si>
  <si>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</si>
  <si>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</si>
  <si>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"Ремонт мемориальной зоны и ограждения в Сквере Победы в г.Балабаново"</t>
  </si>
  <si>
    <t>6800247105</t>
  </si>
  <si>
    <t xml:space="preserve">    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</si>
  <si>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</si>
  <si>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    "Асфальтирование объездной дороги по ул. Колхозная г. Боровск"</t>
  </si>
  <si>
    <t>6800247213</t>
  </si>
  <si>
    <t xml:space="preserve">    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</si>
  <si>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</si>
  <si>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</si>
  <si>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</si>
  <si>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    "Асфальтирование автомобильной дороги по ул. Дачная в селе Совхоз "Боровский"</t>
  </si>
  <si>
    <t>6800247510</t>
  </si>
  <si>
    <t xml:space="preserve">            "Асфальтирование автомобильной дороги по ул. Жемчужная в селе Совхоз "Боровский"</t>
  </si>
  <si>
    <t>6800247511</t>
  </si>
  <si>
    <t xml:space="preserve">            "Реконструкция уличного освещения в деревне Акулово Боровского района Калужской области (первый этап)"</t>
  </si>
  <si>
    <t>6800247512</t>
  </si>
  <si>
    <t xml:space="preserve">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</si>
  <si>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6800300000</t>
  </si>
  <si>
    <t xml:space="preserve">            "Исполнение муниципальных гарантий"</t>
  </si>
  <si>
    <t>6800300660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</si>
  <si>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</si>
  <si>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</si>
  <si>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Обеспечение деятельности главы администрации</t>
  </si>
  <si>
    <t>7500000000</t>
  </si>
  <si>
    <t xml:space="preserve">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</si>
  <si>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</si>
  <si>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Мероприятия в области здравоохранения</t>
  </si>
  <si>
    <t>7700000000</t>
  </si>
  <si>
    <t xml:space="preserve">            "Создание условий для оказания медицинской помощи населению"</t>
  </si>
  <si>
    <t>7700077010</t>
  </si>
  <si>
    <t xml:space="preserve">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</si>
  <si>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</si>
  <si>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8100000400</t>
  </si>
  <si>
    <t xml:space="preserve">            "Председатель представительного органа"</t>
  </si>
  <si>
    <t>8100000410</t>
  </si>
  <si>
    <t xml:space="preserve">            "Депутаты представительного органа муниципального образования"</t>
  </si>
  <si>
    <t>8100000420</t>
  </si>
  <si>
    <t xml:space="preserve">      Обеспечение деятельности контрольного органа муниципального образования</t>
  </si>
  <si>
    <t>8300000000</t>
  </si>
  <si>
    <t>8300000400</t>
  </si>
  <si>
    <t xml:space="preserve">            "Руководитель контрольно-счетной палаты муниципального образования и его заместители"</t>
  </si>
  <si>
    <t>8300000440</t>
  </si>
  <si>
    <t xml:space="preserve">      Непрограммные расходы Федеральных и областных органов исполнительной власти</t>
  </si>
  <si>
    <t>8800000000</t>
  </si>
  <si>
    <t xml:space="preserve">        Непрограммные расходы</t>
  </si>
  <si>
    <t>8880000000</t>
  </si>
  <si>
    <t xml:space="preserve">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</si>
  <si>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</si>
  <si>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Дотации</t>
  </si>
  <si>
    <t>510</t>
  </si>
  <si>
    <t>8880000530</t>
  </si>
  <si>
    <t xml:space="preserve">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</si>
  <si>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</si>
  <si>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</si>
  <si>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</si>
  <si>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    "Организация мероприятий при осуществлении деятельности по обращению с животными без владельцев"</t>
  </si>
  <si>
    <t>8880088410</t>
  </si>
  <si>
    <t>ВСЕГО РАСХОДОВ:</t>
  </si>
  <si>
    <t>Приложение № 5</t>
  </si>
  <si>
    <t>к Решению Районного Собрания</t>
  </si>
  <si>
    <t xml:space="preserve">муниципального образования </t>
  </si>
  <si>
    <t>муниципального района</t>
  </si>
  <si>
    <t>"Боровский район"</t>
  </si>
  <si>
    <t>Распределение бюджетных ассигнований бюджета муниципального образования муниципального района "Боровский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</si>
  <si>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2024 год</t>
  </si>
  <si>
    <t>Приложение № 3</t>
  </si>
  <si>
    <t xml:space="preserve"> № 70 от 29 августа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</si>
</sst>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</cellStyleXfs>
  <cellXfs count="26">
    <xf numFmtId="0" fontId="0" fillId="0" borderId="0" xfId="0"/>
    <xf numFmtId="0" fontId="7" fillId="0" borderId="1" xfId="25" applyFont="1" applyFill="1" applyAlignment="1">
      <alignment horizontal="right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1" fillId="0" borderId="1" xfId="4" applyNumberFormat="1" applyFont="1" applyFill="1" applyAlignment="1" applyProtection="1"/>
    <xf numFmtId="0" fontId="11" fillId="0" borderId="1" xfId="4" applyFont="1" applyFill="1" applyAlignment="1"/>
    <xf numFmtId="0" fontId="11" fillId="0" borderId="1" xfId="4" applyNumberFormat="1" applyFont="1" applyFill="1" applyProtection="1">
      <alignment horizontal="center"/>
    </xf>
    <xf numFmtId="0" fontId="10" fillId="0" borderId="1" xfId="2" applyNumberFormat="1" applyFont="1" applyFill="1" applyProtection="1"/>
    <xf numFmtId="0" fontId="10" fillId="0" borderId="2" xfId="7" applyNumberFormat="1" applyFont="1" applyFill="1" applyProtection="1">
      <alignment vertical="top" wrapText="1"/>
    </xf>
    <xf numFmtId="1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10" fontId="10" fillId="0" borderId="2" xfId="10" applyNumberFormat="1" applyFont="1" applyFill="1" applyProtection="1">
      <alignment horizontal="right" vertical="top" shrinkToFit="1"/>
    </xf>
    <xf numFmtId="4" fontId="10" fillId="0" borderId="2" xfId="12" applyNumberFormat="1" applyFont="1" applyFill="1" applyProtection="1">
      <alignment horizontal="right" vertical="top" shrinkToFit="1"/>
    </xf>
    <xf numFmtId="10" fontId="10" fillId="0" borderId="2" xfId="13" applyNumberFormat="1" applyFont="1" applyFill="1" applyProtection="1">
      <alignment horizontal="right" vertical="top" shrinkToFit="1"/>
    </xf>
    <xf numFmtId="0" fontId="10" fillId="0" borderId="1" xfId="14" applyNumberFormat="1" applyFont="1" applyFill="1" applyProtection="1">
      <alignment horizontal="left" wrapText="1"/>
    </xf>
    <xf numFmtId="4" fontId="9" fillId="0" borderId="0" xfId="0" applyNumberFormat="1" applyFont="1" applyFill="1" applyProtection="1">
      <protection locked="0"/>
    </xf>
    <xf numFmtId="4" fontId="10" fillId="0" borderId="1" xfId="2" applyNumberFormat="1" applyFont="1" applyFill="1" applyProtection="1"/>
    <xf numFmtId="0" fontId="8" fillId="0" borderId="1" xfId="26" applyFont="1" applyFill="1" applyBorder="1" applyAlignment="1">
      <alignment horizontal="center" vertical="center" wrapText="1" shrinkToFi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1" xfId="5" applyNumberFormat="1" applyFont="1" applyFill="1" applyProtection="1">
      <alignment horizontal="right"/>
    </xf>
    <xf numFmtId="0" fontId="10" fillId="0" borderId="1" xfId="5" applyFont="1" applyFill="1">
      <alignment horizontal="right"/>
    </xf>
    <xf numFmtId="0" fontId="10" fillId="0" borderId="2" xfId="11" applyNumberFormat="1" applyFont="1" applyFill="1" applyProtection="1">
      <alignment horizontal="left"/>
    </xf>
    <xf numFmtId="0" fontId="10" fillId="0" borderId="2" xfId="11" applyFont="1" applyFill="1">
      <alignment horizontal="left"/>
    </xf>
    <xf numFmtId="0" fontId="10" fillId="0" borderId="1" xfId="14" applyNumberFormat="1" applyFont="1" applyFill="1" applyProtection="1">
      <alignment horizontal="left" wrapText="1"/>
    </xf>
    <xf numFmtId="0" fontId="10" fillId="0" borderId="1" xfId="14" applyFont="1" applyFill="1">
      <alignment horizontal="left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  <cellStyle name="Обычный 3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3"/>
  <sheetViews>
    <sheetView showGridLines="0" tabSelected="1" zoomScaleNormal="100" zoomScaleSheetLayoutView="100" workbookViewId="0">
      <selection activeCell="P8" sqref="P8"/>
    </sheetView>
  </sheetViews>
  <sheetFormatPr defaultRowHeight="15" outlineLevelRow="5" x14ac:dyDescent="0.25"/>
  <cols>
    <col min="1" max="1" width="53.42578125" style="2" customWidth="1"/>
    <col min="2" max="2" width="10.7109375" style="2" customWidth="1"/>
    <col min="3" max="3" width="7.7109375" style="2" customWidth="1"/>
    <col min="4" max="4" width="21" style="2" customWidth="1"/>
    <col min="5" max="14" width="9.140625" style="2" hidden="1" customWidth="1"/>
    <col min="15" max="15" width="21" style="15" hidden="1" customWidth="1"/>
    <col min="16" max="16" width="19.140625" style="2" customWidth="1"/>
    <col min="17" max="16384" width="9.140625" style="2"/>
  </cols>
  <sheetData>
    <row r="1" spans="1:16" x14ac:dyDescent="0.25">
      <c r="B1" s="3"/>
      <c r="C1" s="3"/>
      <c r="D1" s="1" t="s">
        <v>660</v>
      </c>
      <c r="E1" s="1"/>
      <c r="F1" s="1" t="s">
        <v>653</v>
      </c>
    </row>
    <row r="2" spans="1:16" x14ac:dyDescent="0.25">
      <c r="B2" s="3"/>
      <c r="C2" s="3"/>
      <c r="D2" s="1" t="s">
        <v>654</v>
      </c>
      <c r="E2" s="1"/>
      <c r="F2" s="1"/>
    </row>
    <row r="3" spans="1:16" x14ac:dyDescent="0.25">
      <c r="B3" s="3"/>
      <c r="C3" s="3"/>
      <c r="D3" s="1" t="s">
        <v>655</v>
      </c>
      <c r="E3" s="1"/>
      <c r="F3" s="1"/>
    </row>
    <row r="4" spans="1:16" x14ac:dyDescent="0.25">
      <c r="B4" s="3"/>
      <c r="C4" s="3"/>
      <c r="D4" s="1" t="s">
        <v>656</v>
      </c>
      <c r="E4" s="1"/>
      <c r="F4" s="1"/>
    </row>
    <row r="5" spans="1:16" x14ac:dyDescent="0.25">
      <c r="B5" s="3"/>
      <c r="C5" s="3"/>
      <c r="D5" s="1" t="s">
        <v>657</v>
      </c>
      <c r="E5" s="1"/>
      <c r="F5" s="1"/>
    </row>
    <row r="6" spans="1:16" x14ac:dyDescent="0.25">
      <c r="B6" s="3"/>
      <c r="C6" s="3"/>
      <c r="D6" s="1" t="s">
        <v>661</v>
      </c>
      <c r="E6" s="1"/>
      <c r="F6" s="1"/>
    </row>
    <row r="7" spans="1:16" x14ac:dyDescent="0.25">
      <c r="B7" s="3"/>
      <c r="C7" s="3"/>
      <c r="D7" s="3"/>
      <c r="E7" s="3"/>
      <c r="F7" s="3"/>
    </row>
    <row r="8" spans="1:16" ht="95.25" customHeight="1" x14ac:dyDescent="0.25">
      <c r="A8" s="17" t="s">
        <v>658</v>
      </c>
      <c r="B8" s="17"/>
      <c r="C8" s="17"/>
      <c r="D8" s="17"/>
    </row>
    <row r="9" spans="1:16" ht="15.75" customHeight="1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6"/>
      <c r="O9" s="16"/>
    </row>
    <row r="10" spans="1:16" ht="12.75" customHeight="1" x14ac:dyDescent="0.25">
      <c r="A10" s="20" t="s">
        <v>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6"/>
    </row>
    <row r="11" spans="1:16" ht="38.25" customHeight="1" x14ac:dyDescent="0.25">
      <c r="A11" s="18" t="s">
        <v>1</v>
      </c>
      <c r="B11" s="18" t="s">
        <v>2</v>
      </c>
      <c r="C11" s="18" t="s">
        <v>3</v>
      </c>
      <c r="D11" s="18" t="s">
        <v>659</v>
      </c>
      <c r="E11" s="18" t="s">
        <v>4</v>
      </c>
      <c r="F11" s="18" t="s">
        <v>4</v>
      </c>
      <c r="G11" s="18" t="s">
        <v>4</v>
      </c>
      <c r="H11" s="18" t="s">
        <v>4</v>
      </c>
      <c r="I11" s="18" t="s">
        <v>4</v>
      </c>
      <c r="J11" s="18" t="s">
        <v>4</v>
      </c>
      <c r="K11" s="18" t="s">
        <v>4</v>
      </c>
      <c r="L11" s="18" t="s">
        <v>4</v>
      </c>
      <c r="M11" s="18" t="s">
        <v>4</v>
      </c>
      <c r="N11" s="18" t="s">
        <v>4</v>
      </c>
      <c r="O11" s="16"/>
    </row>
    <row r="12" spans="1:16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6"/>
    </row>
    <row r="13" spans="1:16" x14ac:dyDescent="0.25">
      <c r="A13" s="8" t="s">
        <v>5</v>
      </c>
      <c r="B13" s="9" t="s">
        <v>7</v>
      </c>
      <c r="C13" s="9" t="s">
        <v>6</v>
      </c>
      <c r="D13" s="10">
        <f>3537554246.56+30000000</f>
        <v>3567554246.5599999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3411578280.1500001</v>
      </c>
      <c r="M13" s="11">
        <v>0.42558997532095216</v>
      </c>
      <c r="N13" s="10">
        <v>0</v>
      </c>
      <c r="O13" s="16">
        <v>30000000</v>
      </c>
    </row>
    <row r="14" spans="1:16" ht="38.25" outlineLevel="1" x14ac:dyDescent="0.25">
      <c r="A14" s="8" t="s">
        <v>8</v>
      </c>
      <c r="B14" s="9" t="s">
        <v>9</v>
      </c>
      <c r="C14" s="9" t="s">
        <v>6</v>
      </c>
      <c r="D14" s="10">
        <f>1568713720.43+10555262</f>
        <v>1579268982.4300001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1539389519.6199999</v>
      </c>
      <c r="M14" s="11">
        <v>0.50970950726485964</v>
      </c>
      <c r="N14" s="10">
        <v>0</v>
      </c>
      <c r="O14" s="16">
        <v>10555262</v>
      </c>
      <c r="P14" s="15"/>
    </row>
    <row r="15" spans="1:16" ht="51" outlineLevel="2" x14ac:dyDescent="0.25">
      <c r="A15" s="8" t="s">
        <v>10</v>
      </c>
      <c r="B15" s="9" t="s">
        <v>11</v>
      </c>
      <c r="C15" s="9" t="s">
        <v>6</v>
      </c>
      <c r="D15" s="10">
        <f>592756966.57+1210094</f>
        <v>593967060.57000005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673815496</v>
      </c>
      <c r="M15" s="11">
        <v>0.52202854098967055</v>
      </c>
      <c r="N15" s="10">
        <v>0</v>
      </c>
      <c r="O15" s="16">
        <f>1210094</f>
        <v>1210094</v>
      </c>
    </row>
    <row r="16" spans="1:16" ht="25.5" outlineLevel="3" x14ac:dyDescent="0.25">
      <c r="A16" s="8" t="s">
        <v>12</v>
      </c>
      <c r="B16" s="9" t="s">
        <v>13</v>
      </c>
      <c r="C16" s="9" t="s">
        <v>6</v>
      </c>
      <c r="D16" s="10">
        <f>592756966.57+1210094</f>
        <v>593967060.57000005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673815496</v>
      </c>
      <c r="M16" s="11">
        <v>0.52202854098967055</v>
      </c>
      <c r="N16" s="10">
        <v>0</v>
      </c>
      <c r="O16" s="16">
        <v>1210094</v>
      </c>
    </row>
    <row r="17" spans="1:15" ht="25.5" outlineLevel="4" x14ac:dyDescent="0.25">
      <c r="A17" s="8" t="s">
        <v>14</v>
      </c>
      <c r="B17" s="9" t="s">
        <v>15</v>
      </c>
      <c r="C17" s="9" t="s">
        <v>6</v>
      </c>
      <c r="D17" s="10">
        <v>30926309.780000001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47242412.740000002</v>
      </c>
      <c r="M17" s="11">
        <v>0</v>
      </c>
      <c r="N17" s="10">
        <v>0</v>
      </c>
      <c r="O17" s="16"/>
    </row>
    <row r="18" spans="1:15" outlineLevel="5" x14ac:dyDescent="0.25">
      <c r="A18" s="8" t="s">
        <v>16</v>
      </c>
      <c r="B18" s="9" t="s">
        <v>15</v>
      </c>
      <c r="C18" s="9" t="s">
        <v>17</v>
      </c>
      <c r="D18" s="10">
        <v>30926309.780000001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47242412.740000002</v>
      </c>
      <c r="M18" s="11">
        <v>0</v>
      </c>
      <c r="N18" s="10">
        <v>0</v>
      </c>
      <c r="O18" s="16"/>
    </row>
    <row r="19" spans="1:15" ht="25.5" outlineLevel="4" x14ac:dyDescent="0.25">
      <c r="A19" s="8" t="s">
        <v>18</v>
      </c>
      <c r="B19" s="9" t="s">
        <v>19</v>
      </c>
      <c r="C19" s="9" t="s">
        <v>6</v>
      </c>
      <c r="D19" s="10">
        <v>144909598.16999999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151741823</v>
      </c>
      <c r="M19" s="11">
        <v>0.53842476388946847</v>
      </c>
      <c r="N19" s="10">
        <v>0</v>
      </c>
      <c r="O19" s="16"/>
    </row>
    <row r="20" spans="1:15" ht="25.5" outlineLevel="5" x14ac:dyDescent="0.25">
      <c r="A20" s="8" t="s">
        <v>20</v>
      </c>
      <c r="B20" s="9" t="s">
        <v>19</v>
      </c>
      <c r="C20" s="9" t="s">
        <v>21</v>
      </c>
      <c r="D20" s="10">
        <v>143977022.59999999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150664473</v>
      </c>
      <c r="M20" s="11">
        <v>0.53974007808104241</v>
      </c>
      <c r="N20" s="10">
        <v>0</v>
      </c>
      <c r="O20" s="16"/>
    </row>
    <row r="21" spans="1:15" outlineLevel="5" x14ac:dyDescent="0.25">
      <c r="A21" s="8" t="s">
        <v>22</v>
      </c>
      <c r="B21" s="9" t="s">
        <v>19</v>
      </c>
      <c r="C21" s="9" t="s">
        <v>23</v>
      </c>
      <c r="D21" s="10">
        <v>932575.57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1077350</v>
      </c>
      <c r="M21" s="11">
        <v>0.33535808792417754</v>
      </c>
      <c r="N21" s="10">
        <v>0</v>
      </c>
      <c r="O21" s="16"/>
    </row>
    <row r="22" spans="1:15" outlineLevel="4" x14ac:dyDescent="0.25">
      <c r="A22" s="8" t="s">
        <v>24</v>
      </c>
      <c r="B22" s="9" t="s">
        <v>25</v>
      </c>
      <c r="C22" s="9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80000000</v>
      </c>
      <c r="M22" s="11">
        <v>0</v>
      </c>
      <c r="N22" s="10">
        <v>0</v>
      </c>
      <c r="O22" s="16"/>
    </row>
    <row r="23" spans="1:15" ht="25.5" outlineLevel="5" x14ac:dyDescent="0.25">
      <c r="A23" s="8" t="s">
        <v>20</v>
      </c>
      <c r="B23" s="9" t="s">
        <v>25</v>
      </c>
      <c r="C23" s="9" t="s">
        <v>21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80000000</v>
      </c>
      <c r="M23" s="11">
        <v>0</v>
      </c>
      <c r="N23" s="10">
        <v>0</v>
      </c>
      <c r="O23" s="16"/>
    </row>
    <row r="24" spans="1:15" outlineLevel="4" x14ac:dyDescent="0.25">
      <c r="A24" s="8" t="s">
        <v>26</v>
      </c>
      <c r="B24" s="9" t="s">
        <v>27</v>
      </c>
      <c r="C24" s="9" t="s">
        <v>6</v>
      </c>
      <c r="D24" s="10">
        <v>385222.40000000002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750000</v>
      </c>
      <c r="M24" s="11">
        <v>0.71063053446528546</v>
      </c>
      <c r="N24" s="10">
        <v>0</v>
      </c>
      <c r="O24" s="16"/>
    </row>
    <row r="25" spans="1:15" outlineLevel="5" x14ac:dyDescent="0.25">
      <c r="A25" s="8" t="s">
        <v>16</v>
      </c>
      <c r="B25" s="9" t="s">
        <v>27</v>
      </c>
      <c r="C25" s="9" t="s">
        <v>17</v>
      </c>
      <c r="D25" s="10">
        <v>193367.4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750000</v>
      </c>
      <c r="M25" s="11">
        <v>0.42352433760809732</v>
      </c>
      <c r="N25" s="10">
        <v>0</v>
      </c>
      <c r="O25" s="16"/>
    </row>
    <row r="26" spans="1:15" ht="25.5" outlineLevel="5" x14ac:dyDescent="0.25">
      <c r="A26" s="8" t="s">
        <v>20</v>
      </c>
      <c r="B26" s="9" t="s">
        <v>27</v>
      </c>
      <c r="C26" s="9" t="s">
        <v>21</v>
      </c>
      <c r="D26" s="10">
        <v>191855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1">
        <v>1</v>
      </c>
      <c r="N26" s="10">
        <v>0</v>
      </c>
      <c r="O26" s="16"/>
    </row>
    <row r="27" spans="1:15" outlineLevel="4" x14ac:dyDescent="0.25">
      <c r="A27" s="8" t="s">
        <v>28</v>
      </c>
      <c r="B27" s="9" t="s">
        <v>29</v>
      </c>
      <c r="C27" s="9" t="s">
        <v>6</v>
      </c>
      <c r="D27" s="10">
        <v>753727.4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1">
        <v>0.63082037351965714</v>
      </c>
      <c r="N27" s="10">
        <v>0</v>
      </c>
      <c r="O27" s="16"/>
    </row>
    <row r="28" spans="1:15" ht="25.5" outlineLevel="5" x14ac:dyDescent="0.25">
      <c r="A28" s="8" t="s">
        <v>20</v>
      </c>
      <c r="B28" s="9" t="s">
        <v>29</v>
      </c>
      <c r="C28" s="9" t="s">
        <v>21</v>
      </c>
      <c r="D28" s="10">
        <v>753727.4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1">
        <v>0.63082037351965714</v>
      </c>
      <c r="N28" s="10">
        <v>0</v>
      </c>
      <c r="O28" s="16"/>
    </row>
    <row r="29" spans="1:15" ht="25.5" outlineLevel="4" x14ac:dyDescent="0.25">
      <c r="A29" s="8" t="s">
        <v>30</v>
      </c>
      <c r="B29" s="9" t="s">
        <v>31</v>
      </c>
      <c r="C29" s="9" t="s">
        <v>6</v>
      </c>
      <c r="D29" s="10">
        <f>11495939.6+1210094</f>
        <v>12706033.6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1">
        <v>0.31900707881241824</v>
      </c>
      <c r="N29" s="10">
        <v>0</v>
      </c>
      <c r="O29" s="16">
        <v>1210094</v>
      </c>
    </row>
    <row r="30" spans="1:15" ht="25.5" outlineLevel="5" x14ac:dyDescent="0.25">
      <c r="A30" s="8" t="s">
        <v>20</v>
      </c>
      <c r="B30" s="9" t="s">
        <v>31</v>
      </c>
      <c r="C30" s="9" t="s">
        <v>21</v>
      </c>
      <c r="D30" s="10">
        <f>11495939.6+1210094</f>
        <v>12706033.6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1">
        <v>0.31900707881241824</v>
      </c>
      <c r="N30" s="10">
        <v>0</v>
      </c>
      <c r="O30" s="16">
        <v>1210094</v>
      </c>
    </row>
    <row r="31" spans="1:15" ht="102" outlineLevel="4" x14ac:dyDescent="0.25">
      <c r="A31" s="8" t="s">
        <v>32</v>
      </c>
      <c r="B31" s="9" t="s">
        <v>33</v>
      </c>
      <c r="C31" s="9" t="s">
        <v>6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1">
        <v>0</v>
      </c>
      <c r="N31" s="10">
        <v>0</v>
      </c>
      <c r="O31" s="16"/>
    </row>
    <row r="32" spans="1:15" outlineLevel="5" x14ac:dyDescent="0.25">
      <c r="A32" s="8" t="s">
        <v>16</v>
      </c>
      <c r="B32" s="9" t="s">
        <v>33</v>
      </c>
      <c r="C32" s="9" t="s">
        <v>17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1">
        <v>0</v>
      </c>
      <c r="N32" s="10">
        <v>0</v>
      </c>
      <c r="O32" s="16"/>
    </row>
    <row r="33" spans="1:15" ht="63.75" outlineLevel="4" x14ac:dyDescent="0.25">
      <c r="A33" s="8" t="s">
        <v>34</v>
      </c>
      <c r="B33" s="9" t="s">
        <v>35</v>
      </c>
      <c r="C33" s="9" t="s">
        <v>6</v>
      </c>
      <c r="D33" s="10">
        <v>547181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547181</v>
      </c>
      <c r="M33" s="11">
        <v>0.47905442623190497</v>
      </c>
      <c r="N33" s="10">
        <v>0</v>
      </c>
      <c r="O33" s="16"/>
    </row>
    <row r="34" spans="1:15" ht="25.5" outlineLevel="5" x14ac:dyDescent="0.25">
      <c r="A34" s="8" t="s">
        <v>36</v>
      </c>
      <c r="B34" s="9" t="s">
        <v>35</v>
      </c>
      <c r="C34" s="9" t="s">
        <v>37</v>
      </c>
      <c r="D34" s="10">
        <v>547181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547181</v>
      </c>
      <c r="M34" s="11">
        <v>0.47905442623190497</v>
      </c>
      <c r="N34" s="10">
        <v>0</v>
      </c>
      <c r="O34" s="16"/>
    </row>
    <row r="35" spans="1:15" ht="102" outlineLevel="4" x14ac:dyDescent="0.25">
      <c r="A35" s="8" t="s">
        <v>32</v>
      </c>
      <c r="B35" s="9" t="s">
        <v>38</v>
      </c>
      <c r="C35" s="9" t="s">
        <v>6</v>
      </c>
      <c r="D35" s="10">
        <v>328085794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328085794</v>
      </c>
      <c r="M35" s="11">
        <v>0.51860094451392191</v>
      </c>
      <c r="N35" s="10">
        <v>0</v>
      </c>
      <c r="O35" s="16"/>
    </row>
    <row r="36" spans="1:15" outlineLevel="5" x14ac:dyDescent="0.25">
      <c r="A36" s="8" t="s">
        <v>16</v>
      </c>
      <c r="B36" s="9" t="s">
        <v>38</v>
      </c>
      <c r="C36" s="9" t="s">
        <v>17</v>
      </c>
      <c r="D36" s="10">
        <v>322328428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322328428</v>
      </c>
      <c r="M36" s="11">
        <v>0.51882592930959226</v>
      </c>
      <c r="N36" s="10">
        <v>0</v>
      </c>
      <c r="O36" s="16"/>
    </row>
    <row r="37" spans="1:15" ht="25.5" outlineLevel="5" x14ac:dyDescent="0.25">
      <c r="A37" s="8" t="s">
        <v>20</v>
      </c>
      <c r="B37" s="9" t="s">
        <v>38</v>
      </c>
      <c r="C37" s="9" t="s">
        <v>21</v>
      </c>
      <c r="D37" s="10">
        <v>3255843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3255843</v>
      </c>
      <c r="M37" s="11">
        <v>0.44659238790076794</v>
      </c>
      <c r="N37" s="10">
        <v>0</v>
      </c>
      <c r="O37" s="16"/>
    </row>
    <row r="38" spans="1:15" ht="51" outlineLevel="5" x14ac:dyDescent="0.25">
      <c r="A38" s="8" t="s">
        <v>39</v>
      </c>
      <c r="B38" s="9" t="s">
        <v>38</v>
      </c>
      <c r="C38" s="9" t="s">
        <v>40</v>
      </c>
      <c r="D38" s="10">
        <v>2501523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2501523</v>
      </c>
      <c r="M38" s="11">
        <v>0.58333333333333337</v>
      </c>
      <c r="N38" s="10">
        <v>0</v>
      </c>
      <c r="O38" s="16"/>
    </row>
    <row r="39" spans="1:15" ht="38.25" outlineLevel="4" x14ac:dyDescent="0.25">
      <c r="A39" s="8" t="s">
        <v>41</v>
      </c>
      <c r="B39" s="9" t="s">
        <v>42</v>
      </c>
      <c r="C39" s="9" t="s">
        <v>6</v>
      </c>
      <c r="D39" s="10">
        <v>75653194.219999999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65448285.259999998</v>
      </c>
      <c r="M39" s="11">
        <v>0.74800414157582151</v>
      </c>
      <c r="N39" s="10">
        <v>0</v>
      </c>
      <c r="O39" s="16"/>
    </row>
    <row r="40" spans="1:15" outlineLevel="5" x14ac:dyDescent="0.25">
      <c r="A40" s="8" t="s">
        <v>16</v>
      </c>
      <c r="B40" s="9" t="s">
        <v>42</v>
      </c>
      <c r="C40" s="9" t="s">
        <v>17</v>
      </c>
      <c r="D40" s="10">
        <v>75653194.219999999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65448285.259999998</v>
      </c>
      <c r="M40" s="11">
        <v>0.74800414157582151</v>
      </c>
      <c r="N40" s="10">
        <v>0</v>
      </c>
      <c r="O40" s="16"/>
    </row>
    <row r="41" spans="1:15" ht="51" outlineLevel="2" x14ac:dyDescent="0.25">
      <c r="A41" s="8" t="s">
        <v>43</v>
      </c>
      <c r="B41" s="9" t="s">
        <v>44</v>
      </c>
      <c r="C41" s="9" t="s">
        <v>6</v>
      </c>
      <c r="D41" s="10">
        <f>753371216.62+2705595</f>
        <v>756076811.62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653815405.62</v>
      </c>
      <c r="M41" s="11">
        <v>0.52059297631465706</v>
      </c>
      <c r="N41" s="10">
        <v>0</v>
      </c>
      <c r="O41" s="16">
        <f>2705595</f>
        <v>2705595</v>
      </c>
    </row>
    <row r="42" spans="1:15" ht="25.5" outlineLevel="3" x14ac:dyDescent="0.25">
      <c r="A42" s="8" t="s">
        <v>45</v>
      </c>
      <c r="B42" s="9" t="s">
        <v>46</v>
      </c>
      <c r="C42" s="9" t="s">
        <v>6</v>
      </c>
      <c r="D42" s="10">
        <f>732466418.58+2705595</f>
        <v>735172013.58000004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632919244</v>
      </c>
      <c r="M42" s="11">
        <v>0.51223777652138325</v>
      </c>
      <c r="N42" s="10">
        <v>0</v>
      </c>
      <c r="O42" s="16">
        <f>2705595</f>
        <v>2705595</v>
      </c>
    </row>
    <row r="43" spans="1:15" ht="25.5" outlineLevel="4" x14ac:dyDescent="0.25">
      <c r="A43" s="8" t="s">
        <v>18</v>
      </c>
      <c r="B43" s="9" t="s">
        <v>47</v>
      </c>
      <c r="C43" s="9" t="s">
        <v>6</v>
      </c>
      <c r="D43" s="10">
        <v>88322789.739999995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89509467</v>
      </c>
      <c r="M43" s="11">
        <v>0.51592889461645752</v>
      </c>
      <c r="N43" s="10">
        <v>0</v>
      </c>
      <c r="O43" s="16"/>
    </row>
    <row r="44" spans="1:15" outlineLevel="5" x14ac:dyDescent="0.25">
      <c r="A44" s="8" t="s">
        <v>16</v>
      </c>
      <c r="B44" s="9" t="s">
        <v>47</v>
      </c>
      <c r="C44" s="9" t="s">
        <v>17</v>
      </c>
      <c r="D44" s="10">
        <v>11931264.619999999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12401663</v>
      </c>
      <c r="M44" s="11">
        <v>0.37402505703540417</v>
      </c>
      <c r="N44" s="10">
        <v>0</v>
      </c>
      <c r="O44" s="16"/>
    </row>
    <row r="45" spans="1:15" ht="25.5" outlineLevel="5" x14ac:dyDescent="0.25">
      <c r="A45" s="8" t="s">
        <v>20</v>
      </c>
      <c r="B45" s="9" t="s">
        <v>47</v>
      </c>
      <c r="C45" s="9" t="s">
        <v>21</v>
      </c>
      <c r="D45" s="10">
        <v>75497623.400000006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76407804</v>
      </c>
      <c r="M45" s="11">
        <v>0.53825415304397517</v>
      </c>
      <c r="N45" s="10">
        <v>0</v>
      </c>
      <c r="O45" s="16"/>
    </row>
    <row r="46" spans="1:15" outlineLevel="5" x14ac:dyDescent="0.25">
      <c r="A46" s="8" t="s">
        <v>48</v>
      </c>
      <c r="B46" s="9" t="s">
        <v>47</v>
      </c>
      <c r="C46" s="9" t="s">
        <v>49</v>
      </c>
      <c r="D46" s="10">
        <v>25000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1">
        <v>1</v>
      </c>
      <c r="N46" s="10">
        <v>0</v>
      </c>
      <c r="O46" s="16"/>
    </row>
    <row r="47" spans="1:15" outlineLevel="5" x14ac:dyDescent="0.25">
      <c r="A47" s="8" t="s">
        <v>22</v>
      </c>
      <c r="B47" s="9" t="s">
        <v>47</v>
      </c>
      <c r="C47" s="9" t="s">
        <v>23</v>
      </c>
      <c r="D47" s="10">
        <v>868901.72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700000</v>
      </c>
      <c r="M47" s="11">
        <v>0.51073441309334733</v>
      </c>
      <c r="N47" s="10">
        <v>0</v>
      </c>
      <c r="O47" s="16"/>
    </row>
    <row r="48" spans="1:15" outlineLevel="4" x14ac:dyDescent="0.25">
      <c r="A48" s="8" t="s">
        <v>24</v>
      </c>
      <c r="B48" s="9" t="s">
        <v>50</v>
      </c>
      <c r="C48" s="9" t="s">
        <v>6</v>
      </c>
      <c r="D48" s="10">
        <v>71043171.379999995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1">
        <v>0</v>
      </c>
      <c r="N48" s="10">
        <v>0</v>
      </c>
      <c r="O48" s="16"/>
    </row>
    <row r="49" spans="1:15" ht="25.5" outlineLevel="5" x14ac:dyDescent="0.25">
      <c r="A49" s="8" t="s">
        <v>20</v>
      </c>
      <c r="B49" s="9" t="s">
        <v>50</v>
      </c>
      <c r="C49" s="9" t="s">
        <v>21</v>
      </c>
      <c r="D49" s="10">
        <v>71043171.379999995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1">
        <v>0</v>
      </c>
      <c r="N49" s="10">
        <v>0</v>
      </c>
      <c r="O49" s="16"/>
    </row>
    <row r="50" spans="1:15" outlineLevel="4" x14ac:dyDescent="0.25">
      <c r="A50" s="8" t="s">
        <v>26</v>
      </c>
      <c r="B50" s="9" t="s">
        <v>51</v>
      </c>
      <c r="C50" s="9" t="s">
        <v>6</v>
      </c>
      <c r="D50" s="10">
        <v>14541521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750000</v>
      </c>
      <c r="M50" s="11">
        <v>0.19115181967553463</v>
      </c>
      <c r="N50" s="10">
        <v>0</v>
      </c>
      <c r="O50" s="16"/>
    </row>
    <row r="51" spans="1:15" outlineLevel="5" x14ac:dyDescent="0.25">
      <c r="A51" s="8" t="s">
        <v>16</v>
      </c>
      <c r="B51" s="9" t="s">
        <v>51</v>
      </c>
      <c r="C51" s="9" t="s">
        <v>17</v>
      </c>
      <c r="D51" s="10">
        <v>1296646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750000</v>
      </c>
      <c r="M51" s="11">
        <v>0.95283462101452521</v>
      </c>
      <c r="N51" s="10">
        <v>0</v>
      </c>
      <c r="O51" s="16"/>
    </row>
    <row r="52" spans="1:15" ht="25.5" outlineLevel="5" x14ac:dyDescent="0.25">
      <c r="A52" s="8" t="s">
        <v>20</v>
      </c>
      <c r="B52" s="9" t="s">
        <v>51</v>
      </c>
      <c r="C52" s="9" t="s">
        <v>21</v>
      </c>
      <c r="D52" s="10">
        <v>13200160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1">
        <v>0.11514883152931479</v>
      </c>
      <c r="N52" s="10">
        <v>0</v>
      </c>
      <c r="O52" s="16"/>
    </row>
    <row r="53" spans="1:15" outlineLevel="5" x14ac:dyDescent="0.25">
      <c r="A53" s="8" t="s">
        <v>52</v>
      </c>
      <c r="B53" s="9" t="s">
        <v>51</v>
      </c>
      <c r="C53" s="9" t="s">
        <v>53</v>
      </c>
      <c r="D53" s="10">
        <v>44715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1">
        <v>0.54044504081404454</v>
      </c>
      <c r="N53" s="10">
        <v>0</v>
      </c>
      <c r="O53" s="16"/>
    </row>
    <row r="54" spans="1:15" ht="25.5" outlineLevel="4" x14ac:dyDescent="0.25">
      <c r="A54" s="8" t="s">
        <v>54</v>
      </c>
      <c r="B54" s="9" t="s">
        <v>55</v>
      </c>
      <c r="C54" s="9" t="s">
        <v>6</v>
      </c>
      <c r="D54" s="10">
        <v>35000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1">
        <v>1</v>
      </c>
      <c r="N54" s="10">
        <v>0</v>
      </c>
      <c r="O54" s="16"/>
    </row>
    <row r="55" spans="1:15" ht="25.5" outlineLevel="5" x14ac:dyDescent="0.25">
      <c r="A55" s="8" t="s">
        <v>20</v>
      </c>
      <c r="B55" s="9" t="s">
        <v>55</v>
      </c>
      <c r="C55" s="9" t="s">
        <v>21</v>
      </c>
      <c r="D55" s="10">
        <v>35000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1">
        <v>1</v>
      </c>
      <c r="N55" s="10">
        <v>0</v>
      </c>
      <c r="O55" s="16"/>
    </row>
    <row r="56" spans="1:15" outlineLevel="4" x14ac:dyDescent="0.25">
      <c r="A56" s="8" t="s">
        <v>56</v>
      </c>
      <c r="B56" s="9" t="s">
        <v>57</v>
      </c>
      <c r="C56" s="9" t="s">
        <v>6</v>
      </c>
      <c r="D56" s="10">
        <v>167500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75000</v>
      </c>
      <c r="M56" s="11">
        <v>0.19402985074626866</v>
      </c>
      <c r="N56" s="10">
        <v>0</v>
      </c>
      <c r="O56" s="16"/>
    </row>
    <row r="57" spans="1:15" outlineLevel="5" x14ac:dyDescent="0.25">
      <c r="A57" s="8" t="s">
        <v>16</v>
      </c>
      <c r="B57" s="9" t="s">
        <v>57</v>
      </c>
      <c r="C57" s="9" t="s">
        <v>17</v>
      </c>
      <c r="D57" s="10">
        <v>6500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1">
        <v>1</v>
      </c>
      <c r="N57" s="10">
        <v>0</v>
      </c>
      <c r="O57" s="16"/>
    </row>
    <row r="58" spans="1:15" ht="25.5" outlineLevel="5" x14ac:dyDescent="0.25">
      <c r="A58" s="8" t="s">
        <v>20</v>
      </c>
      <c r="B58" s="9" t="s">
        <v>57</v>
      </c>
      <c r="C58" s="9" t="s">
        <v>21</v>
      </c>
      <c r="D58" s="10">
        <v>161000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75000</v>
      </c>
      <c r="M58" s="11">
        <v>0.16149068322981366</v>
      </c>
      <c r="N58" s="10">
        <v>0</v>
      </c>
      <c r="O58" s="16"/>
    </row>
    <row r="59" spans="1:15" outlineLevel="4" x14ac:dyDescent="0.25">
      <c r="A59" s="8" t="s">
        <v>28</v>
      </c>
      <c r="B59" s="9" t="s">
        <v>58</v>
      </c>
      <c r="C59" s="9" t="s">
        <v>6</v>
      </c>
      <c r="D59" s="10">
        <v>24738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1">
        <v>1</v>
      </c>
      <c r="N59" s="10">
        <v>0</v>
      </c>
      <c r="O59" s="16"/>
    </row>
    <row r="60" spans="1:15" ht="25.5" outlineLevel="5" x14ac:dyDescent="0.25">
      <c r="A60" s="8" t="s">
        <v>20</v>
      </c>
      <c r="B60" s="9" t="s">
        <v>58</v>
      </c>
      <c r="C60" s="9" t="s">
        <v>21</v>
      </c>
      <c r="D60" s="10">
        <v>24738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1">
        <v>1</v>
      </c>
      <c r="N60" s="10">
        <v>0</v>
      </c>
      <c r="O60" s="16"/>
    </row>
    <row r="61" spans="1:15" outlineLevel="4" x14ac:dyDescent="0.25">
      <c r="A61" s="8" t="s">
        <v>59</v>
      </c>
      <c r="B61" s="9" t="s">
        <v>60</v>
      </c>
      <c r="C61" s="9" t="s">
        <v>6</v>
      </c>
      <c r="D61" s="10">
        <v>80650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1">
        <v>0.98164166150030996</v>
      </c>
      <c r="N61" s="10">
        <v>0</v>
      </c>
      <c r="O61" s="16"/>
    </row>
    <row r="62" spans="1:15" ht="25.5" outlineLevel="5" x14ac:dyDescent="0.25">
      <c r="A62" s="8" t="s">
        <v>20</v>
      </c>
      <c r="B62" s="9" t="s">
        <v>60</v>
      </c>
      <c r="C62" s="9" t="s">
        <v>21</v>
      </c>
      <c r="D62" s="10">
        <v>80650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1">
        <v>0.98164166150030996</v>
      </c>
      <c r="N62" s="10">
        <v>0</v>
      </c>
      <c r="O62" s="16"/>
    </row>
    <row r="63" spans="1:15" ht="25.5" outlineLevel="4" x14ac:dyDescent="0.25">
      <c r="A63" s="8" t="s">
        <v>61</v>
      </c>
      <c r="B63" s="9" t="s">
        <v>62</v>
      </c>
      <c r="C63" s="9" t="s">
        <v>6</v>
      </c>
      <c r="D63" s="10">
        <v>23041.15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1">
        <v>0.8353641202804547</v>
      </c>
      <c r="N63" s="10">
        <v>0</v>
      </c>
      <c r="O63" s="16"/>
    </row>
    <row r="64" spans="1:15" ht="25.5" outlineLevel="5" x14ac:dyDescent="0.25">
      <c r="A64" s="8" t="s">
        <v>20</v>
      </c>
      <c r="B64" s="9" t="s">
        <v>62</v>
      </c>
      <c r="C64" s="9" t="s">
        <v>21</v>
      </c>
      <c r="D64" s="10">
        <v>23041.15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1">
        <v>0.8353641202804547</v>
      </c>
      <c r="N64" s="10">
        <v>0</v>
      </c>
      <c r="O64" s="16"/>
    </row>
    <row r="65" spans="1:15" ht="25.5" outlineLevel="4" x14ac:dyDescent="0.25">
      <c r="A65" s="8" t="s">
        <v>63</v>
      </c>
      <c r="B65" s="9" t="s">
        <v>64</v>
      </c>
      <c r="C65" s="9" t="s">
        <v>6</v>
      </c>
      <c r="D65" s="10">
        <v>17347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1">
        <v>0</v>
      </c>
      <c r="N65" s="10">
        <v>0</v>
      </c>
      <c r="O65" s="16"/>
    </row>
    <row r="66" spans="1:15" ht="25.5" outlineLevel="5" x14ac:dyDescent="0.25">
      <c r="A66" s="8" t="s">
        <v>20</v>
      </c>
      <c r="B66" s="9" t="s">
        <v>64</v>
      </c>
      <c r="C66" s="9" t="s">
        <v>21</v>
      </c>
      <c r="D66" s="10">
        <v>17347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1">
        <v>0</v>
      </c>
      <c r="N66" s="10">
        <v>0</v>
      </c>
      <c r="O66" s="16"/>
    </row>
    <row r="67" spans="1:15" outlineLevel="4" x14ac:dyDescent="0.25">
      <c r="A67" s="8" t="s">
        <v>65</v>
      </c>
      <c r="B67" s="9" t="s">
        <v>66</v>
      </c>
      <c r="C67" s="9" t="s">
        <v>6</v>
      </c>
      <c r="D67" s="10">
        <v>24935.71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1">
        <v>0</v>
      </c>
      <c r="N67" s="10">
        <v>0</v>
      </c>
      <c r="O67" s="16"/>
    </row>
    <row r="68" spans="1:15" ht="25.5" outlineLevel="5" x14ac:dyDescent="0.25">
      <c r="A68" s="8" t="s">
        <v>20</v>
      </c>
      <c r="B68" s="9" t="s">
        <v>66</v>
      </c>
      <c r="C68" s="9" t="s">
        <v>21</v>
      </c>
      <c r="D68" s="10">
        <v>24935.71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1">
        <v>0</v>
      </c>
      <c r="N68" s="10">
        <v>0</v>
      </c>
      <c r="O68" s="16"/>
    </row>
    <row r="69" spans="1:15" outlineLevel="4" x14ac:dyDescent="0.25">
      <c r="A69" s="8" t="s">
        <v>67</v>
      </c>
      <c r="B69" s="9" t="s">
        <v>68</v>
      </c>
      <c r="C69" s="9" t="s">
        <v>6</v>
      </c>
      <c r="D69" s="10">
        <v>24977.5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1">
        <v>0.5034330897808027</v>
      </c>
      <c r="N69" s="10">
        <v>0</v>
      </c>
      <c r="O69" s="16"/>
    </row>
    <row r="70" spans="1:15" ht="25.5" outlineLevel="5" x14ac:dyDescent="0.25">
      <c r="A70" s="8" t="s">
        <v>20</v>
      </c>
      <c r="B70" s="9" t="s">
        <v>68</v>
      </c>
      <c r="C70" s="9" t="s">
        <v>21</v>
      </c>
      <c r="D70" s="10">
        <v>24977.5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1">
        <v>0.5034330897808027</v>
      </c>
      <c r="N70" s="10">
        <v>0</v>
      </c>
      <c r="O70" s="16"/>
    </row>
    <row r="71" spans="1:15" outlineLevel="4" x14ac:dyDescent="0.25">
      <c r="A71" s="8" t="s">
        <v>69</v>
      </c>
      <c r="B71" s="9" t="s">
        <v>70</v>
      </c>
      <c r="C71" s="9" t="s">
        <v>6</v>
      </c>
      <c r="D71" s="10">
        <v>45676.9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1">
        <v>0</v>
      </c>
      <c r="N71" s="10">
        <v>0</v>
      </c>
      <c r="O71" s="16"/>
    </row>
    <row r="72" spans="1:15" ht="25.5" outlineLevel="5" x14ac:dyDescent="0.25">
      <c r="A72" s="8" t="s">
        <v>20</v>
      </c>
      <c r="B72" s="9" t="s">
        <v>70</v>
      </c>
      <c r="C72" s="9" t="s">
        <v>21</v>
      </c>
      <c r="D72" s="10">
        <v>45676.9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1">
        <v>0</v>
      </c>
      <c r="N72" s="10">
        <v>0</v>
      </c>
      <c r="O72" s="16"/>
    </row>
    <row r="73" spans="1:15" outlineLevel="4" x14ac:dyDescent="0.25">
      <c r="A73" s="8" t="s">
        <v>71</v>
      </c>
      <c r="B73" s="9" t="s">
        <v>72</v>
      </c>
      <c r="C73" s="9" t="s">
        <v>6</v>
      </c>
      <c r="D73" s="10">
        <v>177250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1">
        <v>0.16402730606488011</v>
      </c>
      <c r="N73" s="10">
        <v>0</v>
      </c>
      <c r="O73" s="16"/>
    </row>
    <row r="74" spans="1:15" ht="25.5" outlineLevel="5" x14ac:dyDescent="0.25">
      <c r="A74" s="8" t="s">
        <v>20</v>
      </c>
      <c r="B74" s="9" t="s">
        <v>72</v>
      </c>
      <c r="C74" s="9" t="s">
        <v>21</v>
      </c>
      <c r="D74" s="10">
        <v>177250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1">
        <v>0.16402730606488011</v>
      </c>
      <c r="N74" s="10">
        <v>0</v>
      </c>
      <c r="O74" s="16"/>
    </row>
    <row r="75" spans="1:15" outlineLevel="4" x14ac:dyDescent="0.25">
      <c r="A75" s="8" t="s">
        <v>73</v>
      </c>
      <c r="B75" s="9" t="s">
        <v>74</v>
      </c>
      <c r="C75" s="9" t="s">
        <v>6</v>
      </c>
      <c r="D75" s="10">
        <v>105041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1">
        <v>0</v>
      </c>
      <c r="N75" s="10">
        <v>0</v>
      </c>
      <c r="O75" s="16"/>
    </row>
    <row r="76" spans="1:15" ht="25.5" outlineLevel="5" x14ac:dyDescent="0.25">
      <c r="A76" s="8" t="s">
        <v>20</v>
      </c>
      <c r="B76" s="9" t="s">
        <v>74</v>
      </c>
      <c r="C76" s="9" t="s">
        <v>21</v>
      </c>
      <c r="D76" s="10">
        <v>105041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1">
        <v>0</v>
      </c>
      <c r="N76" s="10">
        <v>0</v>
      </c>
      <c r="O76" s="16"/>
    </row>
    <row r="77" spans="1:15" ht="38.25" outlineLevel="4" x14ac:dyDescent="0.25">
      <c r="A77" s="8" t="s">
        <v>75</v>
      </c>
      <c r="B77" s="9" t="s">
        <v>76</v>
      </c>
      <c r="C77" s="9" t="s">
        <v>6</v>
      </c>
      <c r="D77" s="10">
        <v>83690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1">
        <v>0</v>
      </c>
      <c r="N77" s="10">
        <v>0</v>
      </c>
      <c r="O77" s="16"/>
    </row>
    <row r="78" spans="1:15" ht="25.5" outlineLevel="5" x14ac:dyDescent="0.25">
      <c r="A78" s="8" t="s">
        <v>20</v>
      </c>
      <c r="B78" s="9" t="s">
        <v>76</v>
      </c>
      <c r="C78" s="9" t="s">
        <v>21</v>
      </c>
      <c r="D78" s="10">
        <v>83690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1">
        <v>0</v>
      </c>
      <c r="N78" s="10">
        <v>0</v>
      </c>
      <c r="O78" s="16"/>
    </row>
    <row r="79" spans="1:15" ht="25.5" outlineLevel="4" x14ac:dyDescent="0.25">
      <c r="A79" s="8" t="s">
        <v>77</v>
      </c>
      <c r="B79" s="9" t="s">
        <v>78</v>
      </c>
      <c r="C79" s="9" t="s">
        <v>6</v>
      </c>
      <c r="D79" s="10">
        <v>254437.31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1">
        <v>0</v>
      </c>
      <c r="N79" s="10">
        <v>0</v>
      </c>
      <c r="O79" s="16"/>
    </row>
    <row r="80" spans="1:15" ht="25.5" outlineLevel="5" x14ac:dyDescent="0.25">
      <c r="A80" s="8" t="s">
        <v>20</v>
      </c>
      <c r="B80" s="9" t="s">
        <v>78</v>
      </c>
      <c r="C80" s="9" t="s">
        <v>21</v>
      </c>
      <c r="D80" s="10">
        <v>254437.31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1">
        <v>0</v>
      </c>
      <c r="N80" s="10">
        <v>0</v>
      </c>
      <c r="O80" s="16"/>
    </row>
    <row r="81" spans="1:15" ht="25.5" outlineLevel="4" x14ac:dyDescent="0.25">
      <c r="A81" s="8" t="s">
        <v>79</v>
      </c>
      <c r="B81" s="9" t="s">
        <v>80</v>
      </c>
      <c r="C81" s="9" t="s">
        <v>6</v>
      </c>
      <c r="D81" s="10">
        <v>24972.87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1">
        <v>0.69074960146751252</v>
      </c>
      <c r="N81" s="10">
        <v>0</v>
      </c>
      <c r="O81" s="16"/>
    </row>
    <row r="82" spans="1:15" ht="25.5" outlineLevel="5" x14ac:dyDescent="0.25">
      <c r="A82" s="8" t="s">
        <v>20</v>
      </c>
      <c r="B82" s="9" t="s">
        <v>80</v>
      </c>
      <c r="C82" s="9" t="s">
        <v>21</v>
      </c>
      <c r="D82" s="10">
        <v>24972.87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1">
        <v>0.69074960146751252</v>
      </c>
      <c r="N82" s="10">
        <v>0</v>
      </c>
      <c r="O82" s="16"/>
    </row>
    <row r="83" spans="1:15" outlineLevel="4" x14ac:dyDescent="0.25">
      <c r="A83" s="8" t="s">
        <v>81</v>
      </c>
      <c r="B83" s="9" t="s">
        <v>82</v>
      </c>
      <c r="C83" s="9" t="s">
        <v>6</v>
      </c>
      <c r="D83" s="10">
        <v>258200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1">
        <v>0</v>
      </c>
      <c r="N83" s="10">
        <v>0</v>
      </c>
      <c r="O83" s="16"/>
    </row>
    <row r="84" spans="1:15" ht="25.5" outlineLevel="5" x14ac:dyDescent="0.25">
      <c r="A84" s="8" t="s">
        <v>20</v>
      </c>
      <c r="B84" s="9" t="s">
        <v>82</v>
      </c>
      <c r="C84" s="9" t="s">
        <v>21</v>
      </c>
      <c r="D84" s="10">
        <v>258200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1">
        <v>0</v>
      </c>
      <c r="N84" s="10">
        <v>0</v>
      </c>
      <c r="O84" s="16"/>
    </row>
    <row r="85" spans="1:15" ht="25.5" outlineLevel="4" x14ac:dyDescent="0.25">
      <c r="A85" s="8" t="s">
        <v>30</v>
      </c>
      <c r="B85" s="9" t="s">
        <v>83</v>
      </c>
      <c r="C85" s="9" t="s">
        <v>6</v>
      </c>
      <c r="D85" s="10">
        <f>9413399.44+2705595</f>
        <v>12118994.439999999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1">
        <v>0.37721055848449153</v>
      </c>
      <c r="N85" s="10">
        <v>0</v>
      </c>
      <c r="O85" s="16">
        <v>2705595</v>
      </c>
    </row>
    <row r="86" spans="1:15" ht="25.5" outlineLevel="5" x14ac:dyDescent="0.25">
      <c r="A86" s="8" t="s">
        <v>20</v>
      </c>
      <c r="B86" s="9" t="s">
        <v>83</v>
      </c>
      <c r="C86" s="9" t="s">
        <v>21</v>
      </c>
      <c r="D86" s="10">
        <f>9413399.44+2705595</f>
        <v>12118994.439999999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1">
        <v>0.37721055848449153</v>
      </c>
      <c r="N86" s="10">
        <v>0</v>
      </c>
      <c r="O86" s="16">
        <v>2705595</v>
      </c>
    </row>
    <row r="87" spans="1:15" ht="63.75" outlineLevel="4" x14ac:dyDescent="0.25">
      <c r="A87" s="8" t="s">
        <v>34</v>
      </c>
      <c r="B87" s="9" t="s">
        <v>84</v>
      </c>
      <c r="C87" s="9" t="s">
        <v>6</v>
      </c>
      <c r="D87" s="10">
        <v>20000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20000</v>
      </c>
      <c r="M87" s="11">
        <v>0.89775950000000004</v>
      </c>
      <c r="N87" s="10">
        <v>0</v>
      </c>
      <c r="O87" s="16"/>
    </row>
    <row r="88" spans="1:15" ht="25.5" outlineLevel="5" x14ac:dyDescent="0.25">
      <c r="A88" s="8" t="s">
        <v>36</v>
      </c>
      <c r="B88" s="9" t="s">
        <v>84</v>
      </c>
      <c r="C88" s="9" t="s">
        <v>37</v>
      </c>
      <c r="D88" s="10">
        <v>20000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20000</v>
      </c>
      <c r="M88" s="11">
        <v>0.89775950000000004</v>
      </c>
      <c r="N88" s="10">
        <v>0</v>
      </c>
      <c r="O88" s="16"/>
    </row>
    <row r="89" spans="1:15" ht="178.5" outlineLevel="4" x14ac:dyDescent="0.25">
      <c r="A89" s="8" t="s">
        <v>85</v>
      </c>
      <c r="B89" s="9" t="s">
        <v>86</v>
      </c>
      <c r="C89" s="9" t="s">
        <v>6</v>
      </c>
      <c r="D89" s="10">
        <v>509161451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513722430</v>
      </c>
      <c r="M89" s="11">
        <v>0.58096120699836717</v>
      </c>
      <c r="N89" s="10">
        <v>0</v>
      </c>
      <c r="O89" s="16"/>
    </row>
    <row r="90" spans="1:15" outlineLevel="5" x14ac:dyDescent="0.25">
      <c r="A90" s="8" t="s">
        <v>16</v>
      </c>
      <c r="B90" s="9" t="s">
        <v>86</v>
      </c>
      <c r="C90" s="9" t="s">
        <v>17</v>
      </c>
      <c r="D90" s="10">
        <v>493664574.47000003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498310757</v>
      </c>
      <c r="M90" s="11">
        <v>0.57458509151589432</v>
      </c>
      <c r="N90" s="10">
        <v>0</v>
      </c>
      <c r="O90" s="16"/>
    </row>
    <row r="91" spans="1:15" ht="25.5" outlineLevel="5" x14ac:dyDescent="0.25">
      <c r="A91" s="8" t="s">
        <v>20</v>
      </c>
      <c r="B91" s="9" t="s">
        <v>86</v>
      </c>
      <c r="C91" s="9" t="s">
        <v>21</v>
      </c>
      <c r="D91" s="10">
        <v>15496876.529999999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15411673</v>
      </c>
      <c r="M91" s="11">
        <v>0.78407712718609368</v>
      </c>
      <c r="N91" s="10">
        <v>0</v>
      </c>
      <c r="O91" s="16"/>
    </row>
    <row r="92" spans="1:15" ht="63.75" outlineLevel="4" x14ac:dyDescent="0.25">
      <c r="A92" s="8" t="s">
        <v>87</v>
      </c>
      <c r="B92" s="9" t="s">
        <v>88</v>
      </c>
      <c r="C92" s="9" t="s">
        <v>6</v>
      </c>
      <c r="D92" s="10">
        <v>831197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831197</v>
      </c>
      <c r="M92" s="11">
        <v>0.46831497226289315</v>
      </c>
      <c r="N92" s="10">
        <v>0</v>
      </c>
      <c r="O92" s="16"/>
    </row>
    <row r="93" spans="1:15" outlineLevel="5" x14ac:dyDescent="0.25">
      <c r="A93" s="8" t="s">
        <v>16</v>
      </c>
      <c r="B93" s="9" t="s">
        <v>88</v>
      </c>
      <c r="C93" s="9" t="s">
        <v>17</v>
      </c>
      <c r="D93" s="10">
        <v>831197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831197</v>
      </c>
      <c r="M93" s="11">
        <v>0.46831497226289315</v>
      </c>
      <c r="N93" s="10">
        <v>0</v>
      </c>
      <c r="O93" s="16"/>
    </row>
    <row r="94" spans="1:15" ht="318.75" outlineLevel="4" x14ac:dyDescent="0.25">
      <c r="A94" s="8" t="s">
        <v>89</v>
      </c>
      <c r="B94" s="9" t="s">
        <v>90</v>
      </c>
      <c r="C94" s="9" t="s">
        <v>6</v>
      </c>
      <c r="D94" s="10">
        <v>144612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144612</v>
      </c>
      <c r="M94" s="11">
        <v>8.3257267723287134E-2</v>
      </c>
      <c r="N94" s="10">
        <v>0</v>
      </c>
      <c r="O94" s="16"/>
    </row>
    <row r="95" spans="1:15" ht="25.5" outlineLevel="5" x14ac:dyDescent="0.25">
      <c r="A95" s="8" t="s">
        <v>20</v>
      </c>
      <c r="B95" s="9" t="s">
        <v>90</v>
      </c>
      <c r="C95" s="9" t="s">
        <v>21</v>
      </c>
      <c r="D95" s="10">
        <v>144612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144612</v>
      </c>
      <c r="M95" s="11">
        <v>8.3257267723287134E-2</v>
      </c>
      <c r="N95" s="10">
        <v>0</v>
      </c>
      <c r="O95" s="16"/>
    </row>
    <row r="96" spans="1:15" ht="242.25" outlineLevel="4" x14ac:dyDescent="0.25">
      <c r="A96" s="8" t="s">
        <v>91</v>
      </c>
      <c r="B96" s="9" t="s">
        <v>92</v>
      </c>
      <c r="C96" s="9" t="s">
        <v>6</v>
      </c>
      <c r="D96" s="10">
        <v>2868138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2868138</v>
      </c>
      <c r="M96" s="11">
        <v>0.2456409001240526</v>
      </c>
      <c r="N96" s="10">
        <v>0</v>
      </c>
      <c r="O96" s="16"/>
    </row>
    <row r="97" spans="1:15" ht="25.5" outlineLevel="5" x14ac:dyDescent="0.25">
      <c r="A97" s="8" t="s">
        <v>20</v>
      </c>
      <c r="B97" s="9" t="s">
        <v>92</v>
      </c>
      <c r="C97" s="9" t="s">
        <v>21</v>
      </c>
      <c r="D97" s="10">
        <v>2868138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2868138</v>
      </c>
      <c r="M97" s="11">
        <v>0.2456409001240526</v>
      </c>
      <c r="N97" s="10">
        <v>0</v>
      </c>
      <c r="O97" s="16"/>
    </row>
    <row r="98" spans="1:15" ht="76.5" outlineLevel="4" x14ac:dyDescent="0.25">
      <c r="A98" s="8" t="s">
        <v>93</v>
      </c>
      <c r="B98" s="9" t="s">
        <v>94</v>
      </c>
      <c r="C98" s="9" t="s">
        <v>6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24998400</v>
      </c>
      <c r="M98" s="11">
        <v>0</v>
      </c>
      <c r="N98" s="10">
        <v>0</v>
      </c>
      <c r="O98" s="16"/>
    </row>
    <row r="99" spans="1:15" outlineLevel="5" x14ac:dyDescent="0.25">
      <c r="A99" s="8" t="s">
        <v>16</v>
      </c>
      <c r="B99" s="9" t="s">
        <v>94</v>
      </c>
      <c r="C99" s="9" t="s">
        <v>17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24998400</v>
      </c>
      <c r="M99" s="11">
        <v>0</v>
      </c>
      <c r="N99" s="10">
        <v>0</v>
      </c>
      <c r="O99" s="16"/>
    </row>
    <row r="100" spans="1:15" ht="76.5" outlineLevel="4" x14ac:dyDescent="0.25">
      <c r="A100" s="8" t="s">
        <v>93</v>
      </c>
      <c r="B100" s="9" t="s">
        <v>95</v>
      </c>
      <c r="C100" s="9" t="s">
        <v>6</v>
      </c>
      <c r="D100" s="10">
        <v>29164800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1">
        <v>0.84515906743745883</v>
      </c>
      <c r="N100" s="10">
        <v>0</v>
      </c>
      <c r="O100" s="16"/>
    </row>
    <row r="101" spans="1:15" outlineLevel="5" x14ac:dyDescent="0.25">
      <c r="A101" s="8" t="s">
        <v>16</v>
      </c>
      <c r="B101" s="9" t="s">
        <v>95</v>
      </c>
      <c r="C101" s="9" t="s">
        <v>17</v>
      </c>
      <c r="D101" s="10">
        <v>29164800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1">
        <v>0.84515906743745883</v>
      </c>
      <c r="N101" s="10">
        <v>0</v>
      </c>
      <c r="O101" s="16"/>
    </row>
    <row r="102" spans="1:15" ht="76.5" outlineLevel="4" x14ac:dyDescent="0.25">
      <c r="A102" s="8" t="s">
        <v>93</v>
      </c>
      <c r="B102" s="9" t="s">
        <v>96</v>
      </c>
      <c r="C102" s="9" t="s">
        <v>6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1">
        <v>0</v>
      </c>
      <c r="N102" s="10">
        <v>0</v>
      </c>
      <c r="O102" s="16"/>
    </row>
    <row r="103" spans="1:15" outlineLevel="5" x14ac:dyDescent="0.25">
      <c r="A103" s="8" t="s">
        <v>16</v>
      </c>
      <c r="B103" s="9" t="s">
        <v>96</v>
      </c>
      <c r="C103" s="9" t="s">
        <v>17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1">
        <v>0</v>
      </c>
      <c r="N103" s="10">
        <v>0</v>
      </c>
      <c r="O103" s="16"/>
    </row>
    <row r="104" spans="1:15" outlineLevel="4" x14ac:dyDescent="0.25">
      <c r="A104" s="8" t="s">
        <v>97</v>
      </c>
      <c r="B104" s="9" t="s">
        <v>98</v>
      </c>
      <c r="C104" s="9" t="s">
        <v>6</v>
      </c>
      <c r="D104" s="10">
        <v>5607881.5800000001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1">
        <v>0.26265346173732862</v>
      </c>
      <c r="N104" s="10">
        <v>0</v>
      </c>
      <c r="O104" s="16"/>
    </row>
    <row r="105" spans="1:15" ht="25.5" outlineLevel="5" x14ac:dyDescent="0.25">
      <c r="A105" s="8" t="s">
        <v>20</v>
      </c>
      <c r="B105" s="9" t="s">
        <v>98</v>
      </c>
      <c r="C105" s="9" t="s">
        <v>21</v>
      </c>
      <c r="D105" s="10">
        <v>5607881.5800000001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1">
        <v>0.26265346173732862</v>
      </c>
      <c r="N105" s="10">
        <v>0</v>
      </c>
      <c r="O105" s="16"/>
    </row>
    <row r="106" spans="1:15" outlineLevel="3" x14ac:dyDescent="0.25">
      <c r="A106" s="8" t="s">
        <v>99</v>
      </c>
      <c r="B106" s="9" t="s">
        <v>100</v>
      </c>
      <c r="C106" s="9" t="s">
        <v>6</v>
      </c>
      <c r="D106" s="10">
        <v>20904798.039999999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20896161.620000001</v>
      </c>
      <c r="M106" s="11">
        <v>0.81334410729375317</v>
      </c>
      <c r="N106" s="10">
        <v>0</v>
      </c>
      <c r="O106" s="16"/>
    </row>
    <row r="107" spans="1:15" ht="51" outlineLevel="4" x14ac:dyDescent="0.25">
      <c r="A107" s="8" t="s">
        <v>101</v>
      </c>
      <c r="B107" s="9" t="s">
        <v>102</v>
      </c>
      <c r="C107" s="9" t="s">
        <v>6</v>
      </c>
      <c r="D107" s="10">
        <v>20904798.039999999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20896161.620000001</v>
      </c>
      <c r="M107" s="11">
        <v>0.81334410729375317</v>
      </c>
      <c r="N107" s="10">
        <v>0</v>
      </c>
      <c r="O107" s="16"/>
    </row>
    <row r="108" spans="1:15" ht="25.5" outlineLevel="5" x14ac:dyDescent="0.25">
      <c r="A108" s="8" t="s">
        <v>20</v>
      </c>
      <c r="B108" s="9" t="s">
        <v>102</v>
      </c>
      <c r="C108" s="9" t="s">
        <v>21</v>
      </c>
      <c r="D108" s="10">
        <v>20904798.039999999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20896161.620000001</v>
      </c>
      <c r="M108" s="11">
        <v>0.81334410729375317</v>
      </c>
      <c r="N108" s="10">
        <v>0</v>
      </c>
      <c r="O108" s="16"/>
    </row>
    <row r="109" spans="1:15" ht="51" outlineLevel="2" x14ac:dyDescent="0.25">
      <c r="A109" s="8" t="s">
        <v>103</v>
      </c>
      <c r="B109" s="9" t="s">
        <v>104</v>
      </c>
      <c r="C109" s="9" t="s">
        <v>6</v>
      </c>
      <c r="D109" s="10">
        <f>23229255.81+3088462</f>
        <v>26317717.809999999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23295320</v>
      </c>
      <c r="M109" s="11">
        <v>0.49310175597915551</v>
      </c>
      <c r="N109" s="10">
        <v>0</v>
      </c>
      <c r="O109" s="16">
        <f>3088462</f>
        <v>3088462</v>
      </c>
    </row>
    <row r="110" spans="1:15" ht="25.5" outlineLevel="3" x14ac:dyDescent="0.25">
      <c r="A110" s="8" t="s">
        <v>105</v>
      </c>
      <c r="B110" s="9" t="s">
        <v>106</v>
      </c>
      <c r="C110" s="9" t="s">
        <v>6</v>
      </c>
      <c r="D110" s="10">
        <v>23229255.809999999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23295320</v>
      </c>
      <c r="M110" s="11">
        <v>0.49310175597915551</v>
      </c>
      <c r="N110" s="10">
        <v>0</v>
      </c>
      <c r="O110" s="16"/>
    </row>
    <row r="111" spans="1:15" ht="25.5" outlineLevel="4" x14ac:dyDescent="0.25">
      <c r="A111" s="8" t="s">
        <v>18</v>
      </c>
      <c r="B111" s="9" t="s">
        <v>107</v>
      </c>
      <c r="C111" s="9" t="s">
        <v>6</v>
      </c>
      <c r="D111" s="10">
        <v>22914755.809999999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23218320</v>
      </c>
      <c r="M111" s="11">
        <v>0.49490541919940279</v>
      </c>
      <c r="N111" s="10">
        <v>0</v>
      </c>
      <c r="O111" s="16"/>
    </row>
    <row r="112" spans="1:15" outlineLevel="5" x14ac:dyDescent="0.25">
      <c r="A112" s="8" t="s">
        <v>16</v>
      </c>
      <c r="B112" s="9" t="s">
        <v>107</v>
      </c>
      <c r="C112" s="9" t="s">
        <v>17</v>
      </c>
      <c r="D112" s="10">
        <v>19564680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19564680</v>
      </c>
      <c r="M112" s="11">
        <v>0.47920701846388492</v>
      </c>
      <c r="N112" s="10">
        <v>0</v>
      </c>
      <c r="O112" s="16"/>
    </row>
    <row r="113" spans="1:15" ht="25.5" outlineLevel="5" x14ac:dyDescent="0.25">
      <c r="A113" s="8" t="s">
        <v>20</v>
      </c>
      <c r="B113" s="9" t="s">
        <v>107</v>
      </c>
      <c r="C113" s="9" t="s">
        <v>21</v>
      </c>
      <c r="D113" s="10">
        <v>3284517.85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3538640</v>
      </c>
      <c r="M113" s="11">
        <v>0.58801047465764267</v>
      </c>
      <c r="N113" s="10">
        <v>0</v>
      </c>
      <c r="O113" s="16"/>
    </row>
    <row r="114" spans="1:15" outlineLevel="5" x14ac:dyDescent="0.25">
      <c r="A114" s="8" t="s">
        <v>22</v>
      </c>
      <c r="B114" s="9" t="s">
        <v>107</v>
      </c>
      <c r="C114" s="9" t="s">
        <v>23</v>
      </c>
      <c r="D114" s="10">
        <v>65557.960000000006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115000</v>
      </c>
      <c r="M114" s="11">
        <v>0.51517710435163022</v>
      </c>
      <c r="N114" s="10">
        <v>0</v>
      </c>
      <c r="O114" s="16"/>
    </row>
    <row r="115" spans="1:15" outlineLevel="4" x14ac:dyDescent="0.25">
      <c r="A115" s="8" t="s">
        <v>26</v>
      </c>
      <c r="B115" s="9" t="s">
        <v>108</v>
      </c>
      <c r="C115" s="9" t="s">
        <v>6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50000</v>
      </c>
      <c r="M115" s="11">
        <v>0</v>
      </c>
      <c r="N115" s="10">
        <v>0</v>
      </c>
      <c r="O115" s="16"/>
    </row>
    <row r="116" spans="1:15" ht="25.5" outlineLevel="5" x14ac:dyDescent="0.25">
      <c r="A116" s="8" t="s">
        <v>20</v>
      </c>
      <c r="B116" s="9" t="s">
        <v>108</v>
      </c>
      <c r="C116" s="9" t="s">
        <v>21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50000</v>
      </c>
      <c r="M116" s="11">
        <v>0</v>
      </c>
      <c r="N116" s="10">
        <v>0</v>
      </c>
      <c r="O116" s="16"/>
    </row>
    <row r="117" spans="1:15" outlineLevel="4" x14ac:dyDescent="0.25">
      <c r="A117" s="8" t="s">
        <v>56</v>
      </c>
      <c r="B117" s="9" t="s">
        <v>109</v>
      </c>
      <c r="C117" s="9" t="s">
        <v>6</v>
      </c>
      <c r="D117" s="10">
        <v>27000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27000</v>
      </c>
      <c r="M117" s="11">
        <v>0.7407407407407407</v>
      </c>
      <c r="N117" s="10">
        <v>0</v>
      </c>
      <c r="O117" s="16"/>
    </row>
    <row r="118" spans="1:15" ht="25.5" outlineLevel="5" x14ac:dyDescent="0.25">
      <c r="A118" s="8" t="s">
        <v>20</v>
      </c>
      <c r="B118" s="9" t="s">
        <v>109</v>
      </c>
      <c r="C118" s="9" t="s">
        <v>21</v>
      </c>
      <c r="D118" s="10">
        <v>27000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27000</v>
      </c>
      <c r="M118" s="11">
        <v>0.7407407407407407</v>
      </c>
      <c r="N118" s="10">
        <v>0</v>
      </c>
      <c r="O118" s="16"/>
    </row>
    <row r="119" spans="1:15" ht="25.5" outlineLevel="4" x14ac:dyDescent="0.25">
      <c r="A119" s="8" t="s">
        <v>30</v>
      </c>
      <c r="B119" s="9" t="s">
        <v>110</v>
      </c>
      <c r="C119" s="9" t="s">
        <v>6</v>
      </c>
      <c r="D119" s="10">
        <f>287500+3088462</f>
        <v>3375962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1">
        <v>0.32608695652173914</v>
      </c>
      <c r="N119" s="10">
        <v>0</v>
      </c>
      <c r="O119" s="16">
        <v>3088462</v>
      </c>
    </row>
    <row r="120" spans="1:15" ht="25.5" outlineLevel="5" x14ac:dyDescent="0.25">
      <c r="A120" s="8" t="s">
        <v>20</v>
      </c>
      <c r="B120" s="9" t="s">
        <v>110</v>
      </c>
      <c r="C120" s="9" t="s">
        <v>21</v>
      </c>
      <c r="D120" s="10">
        <f>287500+3088462</f>
        <v>3375962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1">
        <v>0.32608695652173914</v>
      </c>
      <c r="N120" s="10">
        <v>0</v>
      </c>
      <c r="O120" s="16">
        <v>3088462</v>
      </c>
    </row>
    <row r="121" spans="1:15" ht="63.75" outlineLevel="2" x14ac:dyDescent="0.25">
      <c r="A121" s="8" t="s">
        <v>111</v>
      </c>
      <c r="B121" s="9" t="s">
        <v>112</v>
      </c>
      <c r="C121" s="9" t="s">
        <v>6</v>
      </c>
      <c r="D121" s="10">
        <f>131664182.96+3551111</f>
        <v>135215293.95999998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121631428</v>
      </c>
      <c r="M121" s="11">
        <v>0.41012474103458335</v>
      </c>
      <c r="N121" s="10">
        <v>0</v>
      </c>
      <c r="O121" s="16">
        <v>3551111</v>
      </c>
    </row>
    <row r="122" spans="1:15" ht="25.5" outlineLevel="3" x14ac:dyDescent="0.25">
      <c r="A122" s="8" t="s">
        <v>113</v>
      </c>
      <c r="B122" s="9" t="s">
        <v>114</v>
      </c>
      <c r="C122" s="9" t="s">
        <v>6</v>
      </c>
      <c r="D122" s="10">
        <v>131664182.95999999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121631428</v>
      </c>
      <c r="M122" s="11">
        <v>0.41012474103458335</v>
      </c>
      <c r="N122" s="10">
        <v>0</v>
      </c>
      <c r="O122" s="16"/>
    </row>
    <row r="123" spans="1:15" outlineLevel="4" x14ac:dyDescent="0.25">
      <c r="A123" s="8" t="s">
        <v>115</v>
      </c>
      <c r="B123" s="9" t="s">
        <v>116</v>
      </c>
      <c r="C123" s="9" t="s">
        <v>6</v>
      </c>
      <c r="D123" s="10">
        <v>4960780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1488000</v>
      </c>
      <c r="M123" s="11">
        <v>0.49020174246791837</v>
      </c>
      <c r="N123" s="10">
        <v>0</v>
      </c>
      <c r="O123" s="16"/>
    </row>
    <row r="124" spans="1:15" ht="25.5" outlineLevel="5" x14ac:dyDescent="0.25">
      <c r="A124" s="8" t="s">
        <v>20</v>
      </c>
      <c r="B124" s="9" t="s">
        <v>116</v>
      </c>
      <c r="C124" s="9" t="s">
        <v>21</v>
      </c>
      <c r="D124" s="10">
        <v>4960780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1488000</v>
      </c>
      <c r="M124" s="11">
        <v>0.49020174246791837</v>
      </c>
      <c r="N124" s="10">
        <v>0</v>
      </c>
      <c r="O124" s="16"/>
    </row>
    <row r="125" spans="1:15" outlineLevel="4" x14ac:dyDescent="0.25">
      <c r="A125" s="8" t="s">
        <v>117</v>
      </c>
      <c r="B125" s="9" t="s">
        <v>118</v>
      </c>
      <c r="C125" s="9" t="s">
        <v>6</v>
      </c>
      <c r="D125" s="10">
        <v>61086049.840000004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61143973.659999996</v>
      </c>
      <c r="M125" s="11">
        <v>0.31592856618734672</v>
      </c>
      <c r="N125" s="10">
        <v>0</v>
      </c>
      <c r="O125" s="16"/>
    </row>
    <row r="126" spans="1:15" ht="25.5" outlineLevel="5" x14ac:dyDescent="0.25">
      <c r="A126" s="8" t="s">
        <v>20</v>
      </c>
      <c r="B126" s="9" t="s">
        <v>118</v>
      </c>
      <c r="C126" s="9" t="s">
        <v>21</v>
      </c>
      <c r="D126" s="10">
        <v>60742330.259999998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61143973.659999996</v>
      </c>
      <c r="M126" s="11">
        <v>0.31206136213187813</v>
      </c>
      <c r="N126" s="10">
        <v>0</v>
      </c>
      <c r="O126" s="16"/>
    </row>
    <row r="127" spans="1:15" ht="25.5" outlineLevel="5" x14ac:dyDescent="0.25">
      <c r="A127" s="8" t="s">
        <v>36</v>
      </c>
      <c r="B127" s="9" t="s">
        <v>118</v>
      </c>
      <c r="C127" s="9" t="s">
        <v>37</v>
      </c>
      <c r="D127" s="10">
        <v>343719.58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1">
        <v>0.99934318551186407</v>
      </c>
      <c r="N127" s="10">
        <v>0</v>
      </c>
      <c r="O127" s="16"/>
    </row>
    <row r="128" spans="1:15" outlineLevel="4" x14ac:dyDescent="0.25">
      <c r="A128" s="8" t="s">
        <v>119</v>
      </c>
      <c r="B128" s="9" t="s">
        <v>120</v>
      </c>
      <c r="C128" s="9" t="s">
        <v>6</v>
      </c>
      <c r="D128" s="10">
        <f>5707148.96+3551111</f>
        <v>9258259.9600000009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4600000</v>
      </c>
      <c r="M128" s="11">
        <v>0.53325800874137341</v>
      </c>
      <c r="N128" s="10">
        <v>0</v>
      </c>
      <c r="O128" s="16">
        <v>3551111</v>
      </c>
    </row>
    <row r="129" spans="1:15" outlineLevel="5" x14ac:dyDescent="0.25">
      <c r="A129" s="8" t="s">
        <v>16</v>
      </c>
      <c r="B129" s="9" t="s">
        <v>120</v>
      </c>
      <c r="C129" s="9" t="s">
        <v>17</v>
      </c>
      <c r="D129" s="10">
        <v>79964.92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1">
        <v>0.924288050310061</v>
      </c>
      <c r="N129" s="10">
        <v>0</v>
      </c>
      <c r="O129" s="16"/>
    </row>
    <row r="130" spans="1:15" ht="25.5" outlineLevel="5" x14ac:dyDescent="0.25">
      <c r="A130" s="8" t="s">
        <v>20</v>
      </c>
      <c r="B130" s="9" t="s">
        <v>120</v>
      </c>
      <c r="C130" s="9" t="s">
        <v>21</v>
      </c>
      <c r="D130" s="10">
        <f>5627184.04+3551111</f>
        <v>9178295.0399999991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4600000</v>
      </c>
      <c r="M130" s="11">
        <v>0.52770128876040812</v>
      </c>
      <c r="N130" s="10">
        <v>0</v>
      </c>
      <c r="O130" s="16">
        <v>3551111</v>
      </c>
    </row>
    <row r="131" spans="1:15" ht="25.5" outlineLevel="4" x14ac:dyDescent="0.25">
      <c r="A131" s="8" t="s">
        <v>121</v>
      </c>
      <c r="B131" s="9" t="s">
        <v>122</v>
      </c>
      <c r="C131" s="9" t="s">
        <v>6</v>
      </c>
      <c r="D131" s="10">
        <v>4618054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2100000</v>
      </c>
      <c r="M131" s="11">
        <v>0.5414969530455902</v>
      </c>
      <c r="N131" s="10">
        <v>0</v>
      </c>
      <c r="O131" s="16"/>
    </row>
    <row r="132" spans="1:15" ht="25.5" outlineLevel="5" x14ac:dyDescent="0.25">
      <c r="A132" s="8" t="s">
        <v>20</v>
      </c>
      <c r="B132" s="9" t="s">
        <v>122</v>
      </c>
      <c r="C132" s="9" t="s">
        <v>21</v>
      </c>
      <c r="D132" s="10">
        <v>3268054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2100000</v>
      </c>
      <c r="M132" s="11">
        <v>0.76518385865105043</v>
      </c>
      <c r="N132" s="10">
        <v>0</v>
      </c>
      <c r="O132" s="16"/>
    </row>
    <row r="133" spans="1:15" outlineLevel="5" x14ac:dyDescent="0.25">
      <c r="A133" s="8" t="s">
        <v>123</v>
      </c>
      <c r="B133" s="9" t="s">
        <v>122</v>
      </c>
      <c r="C133" s="9" t="s">
        <v>124</v>
      </c>
      <c r="D133" s="10">
        <v>1350000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1">
        <v>0</v>
      </c>
      <c r="N133" s="10">
        <v>0</v>
      </c>
      <c r="O133" s="16"/>
    </row>
    <row r="134" spans="1:15" ht="102" outlineLevel="4" x14ac:dyDescent="0.25">
      <c r="A134" s="8" t="s">
        <v>125</v>
      </c>
      <c r="B134" s="9" t="s">
        <v>126</v>
      </c>
      <c r="C134" s="9" t="s">
        <v>6</v>
      </c>
      <c r="D134" s="10">
        <v>6250448.1600000001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1">
        <v>0</v>
      </c>
      <c r="N134" s="10">
        <v>0</v>
      </c>
      <c r="O134" s="16"/>
    </row>
    <row r="135" spans="1:15" ht="25.5" outlineLevel="5" x14ac:dyDescent="0.25">
      <c r="A135" s="8" t="s">
        <v>20</v>
      </c>
      <c r="B135" s="9" t="s">
        <v>126</v>
      </c>
      <c r="C135" s="9" t="s">
        <v>21</v>
      </c>
      <c r="D135" s="10">
        <v>6250448.1600000001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1">
        <v>0</v>
      </c>
      <c r="N135" s="10">
        <v>0</v>
      </c>
      <c r="O135" s="16"/>
    </row>
    <row r="136" spans="1:15" ht="51" outlineLevel="4" x14ac:dyDescent="0.25">
      <c r="A136" s="8" t="s">
        <v>127</v>
      </c>
      <c r="B136" s="9" t="s">
        <v>128</v>
      </c>
      <c r="C136" s="9" t="s">
        <v>6</v>
      </c>
      <c r="D136" s="10">
        <v>44579612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47837364.340000004</v>
      </c>
      <c r="M136" s="11">
        <v>0.49937609910108682</v>
      </c>
      <c r="N136" s="10">
        <v>0</v>
      </c>
      <c r="O136" s="16"/>
    </row>
    <row r="137" spans="1:15" ht="25.5" outlineLevel="5" x14ac:dyDescent="0.25">
      <c r="A137" s="8" t="s">
        <v>20</v>
      </c>
      <c r="B137" s="9" t="s">
        <v>128</v>
      </c>
      <c r="C137" s="9" t="s">
        <v>21</v>
      </c>
      <c r="D137" s="10">
        <v>44579612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47837364.340000004</v>
      </c>
      <c r="M137" s="11">
        <v>0.49937609910108682</v>
      </c>
      <c r="N137" s="10">
        <v>0</v>
      </c>
      <c r="O137" s="16"/>
    </row>
    <row r="138" spans="1:15" outlineLevel="4" x14ac:dyDescent="0.25">
      <c r="A138" s="8" t="s">
        <v>129</v>
      </c>
      <c r="B138" s="9" t="s">
        <v>130</v>
      </c>
      <c r="C138" s="9" t="s">
        <v>6</v>
      </c>
      <c r="D138" s="10">
        <v>4462090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4462090</v>
      </c>
      <c r="M138" s="11">
        <v>1</v>
      </c>
      <c r="N138" s="10">
        <v>0</v>
      </c>
      <c r="O138" s="16"/>
    </row>
    <row r="139" spans="1:15" ht="25.5" outlineLevel="5" x14ac:dyDescent="0.25">
      <c r="A139" s="8" t="s">
        <v>20</v>
      </c>
      <c r="B139" s="9" t="s">
        <v>130</v>
      </c>
      <c r="C139" s="9" t="s">
        <v>21</v>
      </c>
      <c r="D139" s="10">
        <v>4462090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4462090</v>
      </c>
      <c r="M139" s="11">
        <v>1</v>
      </c>
      <c r="N139" s="10">
        <v>0</v>
      </c>
      <c r="O139" s="16"/>
    </row>
    <row r="140" spans="1:15" ht="51" outlineLevel="2" x14ac:dyDescent="0.25">
      <c r="A140" s="8" t="s">
        <v>131</v>
      </c>
      <c r="B140" s="9" t="s">
        <v>132</v>
      </c>
      <c r="C140" s="9" t="s">
        <v>6</v>
      </c>
      <c r="D140" s="10">
        <v>38193177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37950000</v>
      </c>
      <c r="M140" s="11">
        <v>0.50575429480506429</v>
      </c>
      <c r="N140" s="10">
        <v>0</v>
      </c>
      <c r="O140" s="16"/>
    </row>
    <row r="141" spans="1:15" ht="25.5" outlineLevel="3" x14ac:dyDescent="0.25">
      <c r="A141" s="8" t="s">
        <v>133</v>
      </c>
      <c r="B141" s="9" t="s">
        <v>134</v>
      </c>
      <c r="C141" s="9" t="s">
        <v>6</v>
      </c>
      <c r="D141" s="10">
        <v>38193177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37950000</v>
      </c>
      <c r="M141" s="11">
        <v>0.50575429480506429</v>
      </c>
      <c r="N141" s="10">
        <v>0</v>
      </c>
      <c r="O141" s="16"/>
    </row>
    <row r="142" spans="1:15" ht="25.5" outlineLevel="4" x14ac:dyDescent="0.25">
      <c r="A142" s="8" t="s">
        <v>135</v>
      </c>
      <c r="B142" s="9" t="s">
        <v>136</v>
      </c>
      <c r="C142" s="9" t="s">
        <v>6</v>
      </c>
      <c r="D142" s="10">
        <v>38193177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37950000</v>
      </c>
      <c r="M142" s="11">
        <v>0.50575429480506429</v>
      </c>
      <c r="N142" s="10">
        <v>0</v>
      </c>
      <c r="O142" s="16"/>
    </row>
    <row r="143" spans="1:15" ht="25.5" outlineLevel="5" x14ac:dyDescent="0.25">
      <c r="A143" s="8" t="s">
        <v>20</v>
      </c>
      <c r="B143" s="9" t="s">
        <v>136</v>
      </c>
      <c r="C143" s="9" t="s">
        <v>21</v>
      </c>
      <c r="D143" s="10">
        <v>38193177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37950000</v>
      </c>
      <c r="M143" s="11">
        <v>0.50575429480506429</v>
      </c>
      <c r="N143" s="10">
        <v>0</v>
      </c>
      <c r="O143" s="16"/>
    </row>
    <row r="144" spans="1:15" ht="38.25" outlineLevel="2" x14ac:dyDescent="0.25">
      <c r="A144" s="8" t="s">
        <v>137</v>
      </c>
      <c r="B144" s="9" t="s">
        <v>138</v>
      </c>
      <c r="C144" s="9" t="s">
        <v>6</v>
      </c>
      <c r="D144" s="10">
        <v>234330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185330</v>
      </c>
      <c r="M144" s="11">
        <v>0.81508855033499761</v>
      </c>
      <c r="N144" s="10">
        <v>0</v>
      </c>
      <c r="O144" s="16"/>
    </row>
    <row r="145" spans="1:15" ht="25.5" outlineLevel="3" x14ac:dyDescent="0.25">
      <c r="A145" s="8" t="s">
        <v>139</v>
      </c>
      <c r="B145" s="9" t="s">
        <v>140</v>
      </c>
      <c r="C145" s="9" t="s">
        <v>6</v>
      </c>
      <c r="D145" s="10">
        <v>234330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185330</v>
      </c>
      <c r="M145" s="11">
        <v>0.81508855033499761</v>
      </c>
      <c r="N145" s="10">
        <v>0</v>
      </c>
      <c r="O145" s="16"/>
    </row>
    <row r="146" spans="1:15" outlineLevel="4" x14ac:dyDescent="0.25">
      <c r="A146" s="8" t="s">
        <v>141</v>
      </c>
      <c r="B146" s="9" t="s">
        <v>142</v>
      </c>
      <c r="C146" s="9" t="s">
        <v>6</v>
      </c>
      <c r="D146" s="10">
        <v>234330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185330</v>
      </c>
      <c r="M146" s="11">
        <v>0.81508855033499761</v>
      </c>
      <c r="N146" s="10">
        <v>0</v>
      </c>
      <c r="O146" s="16"/>
    </row>
    <row r="147" spans="1:15" ht="25.5" outlineLevel="5" x14ac:dyDescent="0.25">
      <c r="A147" s="8" t="s">
        <v>20</v>
      </c>
      <c r="B147" s="9" t="s">
        <v>142</v>
      </c>
      <c r="C147" s="9" t="s">
        <v>21</v>
      </c>
      <c r="D147" s="10">
        <v>114330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185330</v>
      </c>
      <c r="M147" s="11">
        <v>0.62100673489023006</v>
      </c>
      <c r="N147" s="10">
        <v>0</v>
      </c>
      <c r="O147" s="16"/>
    </row>
    <row r="148" spans="1:15" outlineLevel="5" x14ac:dyDescent="0.25">
      <c r="A148" s="8" t="s">
        <v>123</v>
      </c>
      <c r="B148" s="9" t="s">
        <v>142</v>
      </c>
      <c r="C148" s="9" t="s">
        <v>124</v>
      </c>
      <c r="D148" s="10">
        <v>120000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1">
        <v>1</v>
      </c>
      <c r="N148" s="10">
        <v>0</v>
      </c>
      <c r="O148" s="16"/>
    </row>
    <row r="149" spans="1:15" ht="51" outlineLevel="2" x14ac:dyDescent="0.25">
      <c r="A149" s="8" t="s">
        <v>143</v>
      </c>
      <c r="B149" s="9" t="s">
        <v>144</v>
      </c>
      <c r="C149" s="9" t="s">
        <v>6</v>
      </c>
      <c r="D149" s="10">
        <v>28995392.260000002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28553240</v>
      </c>
      <c r="M149" s="11">
        <v>0.44042126022957279</v>
      </c>
      <c r="N149" s="10">
        <v>0</v>
      </c>
      <c r="O149" s="16"/>
    </row>
    <row r="150" spans="1:15" ht="25.5" outlineLevel="3" x14ac:dyDescent="0.25">
      <c r="A150" s="8" t="s">
        <v>145</v>
      </c>
      <c r="B150" s="9" t="s">
        <v>146</v>
      </c>
      <c r="C150" s="9" t="s">
        <v>6</v>
      </c>
      <c r="D150" s="10">
        <v>28995392.260000002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28553240</v>
      </c>
      <c r="M150" s="11">
        <v>0.44042126022957279</v>
      </c>
      <c r="N150" s="10">
        <v>0</v>
      </c>
      <c r="O150" s="16"/>
    </row>
    <row r="151" spans="1:15" outlineLevel="4" x14ac:dyDescent="0.25">
      <c r="A151" s="8" t="s">
        <v>147</v>
      </c>
      <c r="B151" s="9" t="s">
        <v>148</v>
      </c>
      <c r="C151" s="9" t="s">
        <v>6</v>
      </c>
      <c r="D151" s="10">
        <v>11489824.08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11383328</v>
      </c>
      <c r="M151" s="11">
        <v>0.49372712414931946</v>
      </c>
      <c r="N151" s="10">
        <v>0</v>
      </c>
      <c r="O151" s="16"/>
    </row>
    <row r="152" spans="1:15" outlineLevel="5" x14ac:dyDescent="0.25">
      <c r="A152" s="8" t="s">
        <v>16</v>
      </c>
      <c r="B152" s="9" t="s">
        <v>148</v>
      </c>
      <c r="C152" s="9" t="s">
        <v>17</v>
      </c>
      <c r="D152" s="10">
        <v>9037028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9037028</v>
      </c>
      <c r="M152" s="11">
        <v>0.52760600276993719</v>
      </c>
      <c r="N152" s="10">
        <v>0</v>
      </c>
      <c r="O152" s="16"/>
    </row>
    <row r="153" spans="1:15" ht="25.5" outlineLevel="5" x14ac:dyDescent="0.25">
      <c r="A153" s="8" t="s">
        <v>20</v>
      </c>
      <c r="B153" s="9" t="s">
        <v>148</v>
      </c>
      <c r="C153" s="9" t="s">
        <v>21</v>
      </c>
      <c r="D153" s="10">
        <v>1952796.08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1846300</v>
      </c>
      <c r="M153" s="11">
        <v>0.46335999404505157</v>
      </c>
      <c r="N153" s="10">
        <v>0</v>
      </c>
      <c r="O153" s="16"/>
    </row>
    <row r="154" spans="1:15" outlineLevel="5" x14ac:dyDescent="0.25">
      <c r="A154" s="8" t="s">
        <v>22</v>
      </c>
      <c r="B154" s="9" t="s">
        <v>148</v>
      </c>
      <c r="C154" s="9" t="s">
        <v>23</v>
      </c>
      <c r="D154" s="10">
        <v>500000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500000</v>
      </c>
      <c r="M154" s="11">
        <v>0</v>
      </c>
      <c r="N154" s="10">
        <v>0</v>
      </c>
      <c r="O154" s="16"/>
    </row>
    <row r="155" spans="1:15" outlineLevel="4" x14ac:dyDescent="0.25">
      <c r="A155" s="8" t="s">
        <v>149</v>
      </c>
      <c r="B155" s="9" t="s">
        <v>150</v>
      </c>
      <c r="C155" s="9" t="s">
        <v>6</v>
      </c>
      <c r="D155" s="10">
        <v>6049802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6134802</v>
      </c>
      <c r="M155" s="11">
        <v>0.36679457608695293</v>
      </c>
      <c r="N155" s="10">
        <v>0</v>
      </c>
      <c r="O155" s="16"/>
    </row>
    <row r="156" spans="1:15" outlineLevel="5" x14ac:dyDescent="0.25">
      <c r="A156" s="8" t="s">
        <v>16</v>
      </c>
      <c r="B156" s="9" t="s">
        <v>150</v>
      </c>
      <c r="C156" s="9" t="s">
        <v>17</v>
      </c>
      <c r="D156" s="10">
        <v>6024802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6024802</v>
      </c>
      <c r="M156" s="11">
        <v>0.36831659530055927</v>
      </c>
      <c r="N156" s="10">
        <v>0</v>
      </c>
      <c r="O156" s="16"/>
    </row>
    <row r="157" spans="1:15" ht="25.5" outlineLevel="5" x14ac:dyDescent="0.25">
      <c r="A157" s="8" t="s">
        <v>20</v>
      </c>
      <c r="B157" s="9" t="s">
        <v>150</v>
      </c>
      <c r="C157" s="9" t="s">
        <v>21</v>
      </c>
      <c r="D157" s="10">
        <v>25000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110000</v>
      </c>
      <c r="M157" s="11">
        <v>0</v>
      </c>
      <c r="N157" s="10">
        <v>0</v>
      </c>
      <c r="O157" s="16"/>
    </row>
    <row r="158" spans="1:15" outlineLevel="4" x14ac:dyDescent="0.25">
      <c r="A158" s="8" t="s">
        <v>151</v>
      </c>
      <c r="B158" s="9" t="s">
        <v>152</v>
      </c>
      <c r="C158" s="9" t="s">
        <v>6</v>
      </c>
      <c r="D158" s="10">
        <v>5395335.3799999999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5006336</v>
      </c>
      <c r="M158" s="11">
        <v>0.46614360792525933</v>
      </c>
      <c r="N158" s="10">
        <v>0</v>
      </c>
      <c r="O158" s="16"/>
    </row>
    <row r="159" spans="1:15" outlineLevel="5" x14ac:dyDescent="0.25">
      <c r="A159" s="8" t="s">
        <v>16</v>
      </c>
      <c r="B159" s="9" t="s">
        <v>152</v>
      </c>
      <c r="C159" s="9" t="s">
        <v>17</v>
      </c>
      <c r="D159" s="10">
        <v>4035395.56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4036336</v>
      </c>
      <c r="M159" s="11">
        <v>0.48995884061487149</v>
      </c>
      <c r="N159" s="10">
        <v>0</v>
      </c>
      <c r="O159" s="16"/>
    </row>
    <row r="160" spans="1:15" ht="25.5" outlineLevel="5" x14ac:dyDescent="0.25">
      <c r="A160" s="8" t="s">
        <v>20</v>
      </c>
      <c r="B160" s="9" t="s">
        <v>152</v>
      </c>
      <c r="C160" s="9" t="s">
        <v>21</v>
      </c>
      <c r="D160" s="10">
        <v>1359939.82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970000</v>
      </c>
      <c r="M160" s="11">
        <v>0.39547586010092711</v>
      </c>
      <c r="N160" s="10">
        <v>0</v>
      </c>
      <c r="O160" s="16"/>
    </row>
    <row r="161" spans="1:15" ht="25.5" outlineLevel="4" x14ac:dyDescent="0.25">
      <c r="A161" s="8" t="s">
        <v>153</v>
      </c>
      <c r="B161" s="9" t="s">
        <v>154</v>
      </c>
      <c r="C161" s="9" t="s">
        <v>6</v>
      </c>
      <c r="D161" s="10">
        <v>811656.8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780000</v>
      </c>
      <c r="M161" s="11">
        <v>0.27309177967830739</v>
      </c>
      <c r="N161" s="10">
        <v>0</v>
      </c>
      <c r="O161" s="16"/>
    </row>
    <row r="162" spans="1:15" outlineLevel="5" x14ac:dyDescent="0.25">
      <c r="A162" s="8" t="s">
        <v>16</v>
      </c>
      <c r="B162" s="9" t="s">
        <v>154</v>
      </c>
      <c r="C162" s="9" t="s">
        <v>17</v>
      </c>
      <c r="D162" s="10">
        <v>31656.799999999999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1">
        <v>1</v>
      </c>
      <c r="N162" s="10">
        <v>0</v>
      </c>
      <c r="O162" s="16"/>
    </row>
    <row r="163" spans="1:15" ht="25.5" outlineLevel="5" x14ac:dyDescent="0.25">
      <c r="A163" s="8" t="s">
        <v>20</v>
      </c>
      <c r="B163" s="9" t="s">
        <v>154</v>
      </c>
      <c r="C163" s="9" t="s">
        <v>21</v>
      </c>
      <c r="D163" s="10">
        <v>204000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250000</v>
      </c>
      <c r="M163" s="11">
        <v>0</v>
      </c>
      <c r="N163" s="10">
        <v>0</v>
      </c>
      <c r="O163" s="16"/>
    </row>
    <row r="164" spans="1:15" ht="25.5" outlineLevel="5" x14ac:dyDescent="0.25">
      <c r="A164" s="8" t="s">
        <v>155</v>
      </c>
      <c r="B164" s="9" t="s">
        <v>154</v>
      </c>
      <c r="C164" s="9" t="s">
        <v>156</v>
      </c>
      <c r="D164" s="10">
        <v>46000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1">
        <v>1</v>
      </c>
      <c r="N164" s="10">
        <v>0</v>
      </c>
      <c r="O164" s="16"/>
    </row>
    <row r="165" spans="1:15" outlineLevel="5" x14ac:dyDescent="0.25">
      <c r="A165" s="8" t="s">
        <v>157</v>
      </c>
      <c r="B165" s="9" t="s">
        <v>154</v>
      </c>
      <c r="C165" s="9" t="s">
        <v>158</v>
      </c>
      <c r="D165" s="10">
        <v>360000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360000</v>
      </c>
      <c r="M165" s="11">
        <v>0.4</v>
      </c>
      <c r="N165" s="10">
        <v>0</v>
      </c>
      <c r="O165" s="16"/>
    </row>
    <row r="166" spans="1:15" outlineLevel="5" x14ac:dyDescent="0.25">
      <c r="A166" s="8" t="s">
        <v>123</v>
      </c>
      <c r="B166" s="9" t="s">
        <v>154</v>
      </c>
      <c r="C166" s="9" t="s">
        <v>124</v>
      </c>
      <c r="D166" s="10">
        <v>170000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170000</v>
      </c>
      <c r="M166" s="11">
        <v>0</v>
      </c>
      <c r="N166" s="10">
        <v>0</v>
      </c>
      <c r="O166" s="16"/>
    </row>
    <row r="167" spans="1:15" ht="25.5" outlineLevel="4" x14ac:dyDescent="0.25">
      <c r="A167" s="8" t="s">
        <v>159</v>
      </c>
      <c r="B167" s="9" t="s">
        <v>160</v>
      </c>
      <c r="C167" s="9" t="s">
        <v>6</v>
      </c>
      <c r="D167" s="10">
        <v>5248774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5248774</v>
      </c>
      <c r="M167" s="11">
        <v>0.40802993994407077</v>
      </c>
      <c r="N167" s="10">
        <v>0</v>
      </c>
      <c r="O167" s="16"/>
    </row>
    <row r="168" spans="1:15" outlineLevel="5" x14ac:dyDescent="0.25">
      <c r="A168" s="8" t="s">
        <v>16</v>
      </c>
      <c r="B168" s="9" t="s">
        <v>160</v>
      </c>
      <c r="C168" s="9" t="s">
        <v>17</v>
      </c>
      <c r="D168" s="10">
        <v>5248774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5248774</v>
      </c>
      <c r="M168" s="11">
        <v>0.40802993994407077</v>
      </c>
      <c r="N168" s="10">
        <v>0</v>
      </c>
      <c r="O168" s="16"/>
    </row>
    <row r="169" spans="1:15" ht="25.5" outlineLevel="2" x14ac:dyDescent="0.25">
      <c r="A169" s="8" t="s">
        <v>161</v>
      </c>
      <c r="B169" s="9" t="s">
        <v>162</v>
      </c>
      <c r="C169" s="9" t="s">
        <v>6</v>
      </c>
      <c r="D169" s="10">
        <v>269199.21000000002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143300</v>
      </c>
      <c r="M169" s="11">
        <v>0.82393689045372753</v>
      </c>
      <c r="N169" s="10">
        <v>0</v>
      </c>
      <c r="O169" s="16"/>
    </row>
    <row r="170" spans="1:15" ht="25.5" outlineLevel="3" x14ac:dyDescent="0.25">
      <c r="A170" s="8" t="s">
        <v>163</v>
      </c>
      <c r="B170" s="9" t="s">
        <v>164</v>
      </c>
      <c r="C170" s="9" t="s">
        <v>6</v>
      </c>
      <c r="D170" s="10">
        <v>269199.21000000002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143300</v>
      </c>
      <c r="M170" s="11">
        <v>0.82393689045372753</v>
      </c>
      <c r="N170" s="10">
        <v>0</v>
      </c>
      <c r="O170" s="16"/>
    </row>
    <row r="171" spans="1:15" outlineLevel="4" x14ac:dyDescent="0.25">
      <c r="A171" s="8" t="s">
        <v>165</v>
      </c>
      <c r="B171" s="9" t="s">
        <v>166</v>
      </c>
      <c r="C171" s="9" t="s">
        <v>6</v>
      </c>
      <c r="D171" s="10">
        <v>269199.21000000002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143300</v>
      </c>
      <c r="M171" s="11">
        <v>0.82393689045372753</v>
      </c>
      <c r="N171" s="10">
        <v>0</v>
      </c>
      <c r="O171" s="16"/>
    </row>
    <row r="172" spans="1:15" ht="25.5" outlineLevel="5" x14ac:dyDescent="0.25">
      <c r="A172" s="8" t="s">
        <v>20</v>
      </c>
      <c r="B172" s="9" t="s">
        <v>166</v>
      </c>
      <c r="C172" s="9" t="s">
        <v>21</v>
      </c>
      <c r="D172" s="10">
        <v>269199.21000000002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143300</v>
      </c>
      <c r="M172" s="11">
        <v>0.82393689045372753</v>
      </c>
      <c r="N172" s="10">
        <v>0</v>
      </c>
      <c r="O172" s="16"/>
    </row>
    <row r="173" spans="1:15" ht="25.5" outlineLevel="1" x14ac:dyDescent="0.25">
      <c r="A173" s="8" t="s">
        <v>167</v>
      </c>
      <c r="B173" s="9" t="s">
        <v>168</v>
      </c>
      <c r="C173" s="9" t="s">
        <v>6</v>
      </c>
      <c r="D173" s="10">
        <v>359503929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342077061</v>
      </c>
      <c r="M173" s="11">
        <v>0.58648306486241486</v>
      </c>
      <c r="N173" s="10">
        <v>0</v>
      </c>
      <c r="O173" s="16"/>
    </row>
    <row r="174" spans="1:15" ht="38.25" outlineLevel="2" x14ac:dyDescent="0.25">
      <c r="A174" s="8" t="s">
        <v>169</v>
      </c>
      <c r="B174" s="9" t="s">
        <v>170</v>
      </c>
      <c r="C174" s="9" t="s">
        <v>6</v>
      </c>
      <c r="D174" s="10">
        <v>209277688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203315968</v>
      </c>
      <c r="M174" s="11">
        <v>0.62504597460958189</v>
      </c>
      <c r="N174" s="10">
        <v>0</v>
      </c>
      <c r="O174" s="16"/>
    </row>
    <row r="175" spans="1:15" ht="25.5" outlineLevel="3" x14ac:dyDescent="0.25">
      <c r="A175" s="8" t="s">
        <v>171</v>
      </c>
      <c r="B175" s="9" t="s">
        <v>172</v>
      </c>
      <c r="C175" s="9" t="s">
        <v>6</v>
      </c>
      <c r="D175" s="10">
        <v>201668390.47999999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195730418</v>
      </c>
      <c r="M175" s="11">
        <v>0.61154699339077112</v>
      </c>
      <c r="N175" s="10">
        <v>0</v>
      </c>
      <c r="O175" s="16"/>
    </row>
    <row r="176" spans="1:15" ht="38.25" outlineLevel="4" x14ac:dyDescent="0.25">
      <c r="A176" s="8" t="s">
        <v>173</v>
      </c>
      <c r="B176" s="9" t="s">
        <v>174</v>
      </c>
      <c r="C176" s="9" t="s">
        <v>6</v>
      </c>
      <c r="D176" s="10">
        <v>120023694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120023694</v>
      </c>
      <c r="M176" s="11">
        <v>0.5691572032435529</v>
      </c>
      <c r="N176" s="10">
        <v>0</v>
      </c>
      <c r="O176" s="16"/>
    </row>
    <row r="177" spans="1:15" ht="25.5" outlineLevel="5" x14ac:dyDescent="0.25">
      <c r="A177" s="8" t="s">
        <v>20</v>
      </c>
      <c r="B177" s="9" t="s">
        <v>174</v>
      </c>
      <c r="C177" s="9" t="s">
        <v>21</v>
      </c>
      <c r="D177" s="10">
        <v>1426402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1126402</v>
      </c>
      <c r="M177" s="11">
        <v>0.57304517239880481</v>
      </c>
      <c r="N177" s="10">
        <v>0</v>
      </c>
      <c r="O177" s="16"/>
    </row>
    <row r="178" spans="1:15" ht="25.5" outlineLevel="5" x14ac:dyDescent="0.25">
      <c r="A178" s="8" t="s">
        <v>175</v>
      </c>
      <c r="B178" s="9" t="s">
        <v>174</v>
      </c>
      <c r="C178" s="9" t="s">
        <v>176</v>
      </c>
      <c r="D178" s="10">
        <v>108653954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108653954</v>
      </c>
      <c r="M178" s="11">
        <v>0.56611493199778073</v>
      </c>
      <c r="N178" s="10">
        <v>0</v>
      </c>
      <c r="O178" s="16"/>
    </row>
    <row r="179" spans="1:15" ht="25.5" outlineLevel="5" x14ac:dyDescent="0.25">
      <c r="A179" s="8" t="s">
        <v>36</v>
      </c>
      <c r="B179" s="9" t="s">
        <v>174</v>
      </c>
      <c r="C179" s="9" t="s">
        <v>37</v>
      </c>
      <c r="D179" s="10">
        <v>9943338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10243338</v>
      </c>
      <c r="M179" s="11">
        <v>0.60184330855493395</v>
      </c>
      <c r="N179" s="10">
        <v>0</v>
      </c>
      <c r="O179" s="16"/>
    </row>
    <row r="180" spans="1:15" ht="25.5" outlineLevel="4" x14ac:dyDescent="0.25">
      <c r="A180" s="8" t="s">
        <v>177</v>
      </c>
      <c r="B180" s="9" t="s">
        <v>178</v>
      </c>
      <c r="C180" s="9" t="s">
        <v>6</v>
      </c>
      <c r="D180" s="10">
        <v>15928682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15928682</v>
      </c>
      <c r="M180" s="11">
        <v>0.47147654777714815</v>
      </c>
      <c r="N180" s="10">
        <v>0</v>
      </c>
      <c r="O180" s="16"/>
    </row>
    <row r="181" spans="1:15" ht="25.5" outlineLevel="5" x14ac:dyDescent="0.25">
      <c r="A181" s="8" t="s">
        <v>20</v>
      </c>
      <c r="B181" s="9" t="s">
        <v>178</v>
      </c>
      <c r="C181" s="9" t="s">
        <v>21</v>
      </c>
      <c r="D181" s="10">
        <v>178682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178682</v>
      </c>
      <c r="M181" s="11">
        <v>0.4617141066251777</v>
      </c>
      <c r="N181" s="10">
        <v>0</v>
      </c>
      <c r="O181" s="16"/>
    </row>
    <row r="182" spans="1:15" ht="25.5" outlineLevel="5" x14ac:dyDescent="0.25">
      <c r="A182" s="8" t="s">
        <v>175</v>
      </c>
      <c r="B182" s="9" t="s">
        <v>178</v>
      </c>
      <c r="C182" s="9" t="s">
        <v>176</v>
      </c>
      <c r="D182" s="10">
        <v>15750000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15750000</v>
      </c>
      <c r="M182" s="11">
        <v>0.47158730158730161</v>
      </c>
      <c r="N182" s="10">
        <v>0</v>
      </c>
      <c r="O182" s="16"/>
    </row>
    <row r="183" spans="1:15" ht="25.5" outlineLevel="4" x14ac:dyDescent="0.25">
      <c r="A183" s="8" t="s">
        <v>179</v>
      </c>
      <c r="B183" s="9" t="s">
        <v>180</v>
      </c>
      <c r="C183" s="9" t="s">
        <v>6</v>
      </c>
      <c r="D183" s="10">
        <v>1372000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2472000</v>
      </c>
      <c r="M183" s="11">
        <v>0.8395215743440233</v>
      </c>
      <c r="N183" s="10">
        <v>0</v>
      </c>
      <c r="O183" s="16"/>
    </row>
    <row r="184" spans="1:15" ht="25.5" outlineLevel="5" x14ac:dyDescent="0.25">
      <c r="A184" s="8" t="s">
        <v>20</v>
      </c>
      <c r="B184" s="9" t="s">
        <v>180</v>
      </c>
      <c r="C184" s="9" t="s">
        <v>21</v>
      </c>
      <c r="D184" s="10">
        <v>25000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25000</v>
      </c>
      <c r="M184" s="11">
        <v>0.432944</v>
      </c>
      <c r="N184" s="10">
        <v>0</v>
      </c>
      <c r="O184" s="16"/>
    </row>
    <row r="185" spans="1:15" ht="25.5" outlineLevel="5" x14ac:dyDescent="0.25">
      <c r="A185" s="8" t="s">
        <v>36</v>
      </c>
      <c r="B185" s="9" t="s">
        <v>180</v>
      </c>
      <c r="C185" s="9" t="s">
        <v>37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100000</v>
      </c>
      <c r="M185" s="11">
        <v>0</v>
      </c>
      <c r="N185" s="10">
        <v>0</v>
      </c>
      <c r="O185" s="16"/>
    </row>
    <row r="186" spans="1:15" outlineLevel="5" x14ac:dyDescent="0.25">
      <c r="A186" s="8" t="s">
        <v>52</v>
      </c>
      <c r="B186" s="9" t="s">
        <v>180</v>
      </c>
      <c r="C186" s="9" t="s">
        <v>53</v>
      </c>
      <c r="D186" s="10">
        <v>1347000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2347000</v>
      </c>
      <c r="M186" s="11">
        <v>0.84706755753526353</v>
      </c>
      <c r="N186" s="10">
        <v>0</v>
      </c>
      <c r="O186" s="16"/>
    </row>
    <row r="187" spans="1:15" ht="25.5" outlineLevel="4" x14ac:dyDescent="0.25">
      <c r="A187" s="8" t="s">
        <v>181</v>
      </c>
      <c r="B187" s="9" t="s">
        <v>182</v>
      </c>
      <c r="C187" s="9" t="s">
        <v>6</v>
      </c>
      <c r="D187" s="10">
        <v>180112.48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203860</v>
      </c>
      <c r="M187" s="11">
        <v>0.18036506964980994</v>
      </c>
      <c r="N187" s="10">
        <v>0</v>
      </c>
      <c r="O187" s="16"/>
    </row>
    <row r="188" spans="1:15" ht="25.5" outlineLevel="5" x14ac:dyDescent="0.25">
      <c r="A188" s="8" t="s">
        <v>20</v>
      </c>
      <c r="B188" s="9" t="s">
        <v>182</v>
      </c>
      <c r="C188" s="9" t="s">
        <v>21</v>
      </c>
      <c r="D188" s="10">
        <v>180112.48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203860</v>
      </c>
      <c r="M188" s="11">
        <v>0.18036506964980994</v>
      </c>
      <c r="N188" s="10">
        <v>0</v>
      </c>
      <c r="O188" s="16"/>
    </row>
    <row r="189" spans="1:15" ht="25.5" outlineLevel="4" x14ac:dyDescent="0.25">
      <c r="A189" s="8" t="s">
        <v>183</v>
      </c>
      <c r="B189" s="9" t="s">
        <v>184</v>
      </c>
      <c r="C189" s="9" t="s">
        <v>6</v>
      </c>
      <c r="D189" s="10">
        <v>189689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189689</v>
      </c>
      <c r="M189" s="11">
        <v>0.30835736389563972</v>
      </c>
      <c r="N189" s="10">
        <v>0</v>
      </c>
      <c r="O189" s="16"/>
    </row>
    <row r="190" spans="1:15" ht="25.5" outlineLevel="5" x14ac:dyDescent="0.25">
      <c r="A190" s="8" t="s">
        <v>20</v>
      </c>
      <c r="B190" s="9" t="s">
        <v>184</v>
      </c>
      <c r="C190" s="9" t="s">
        <v>21</v>
      </c>
      <c r="D190" s="10">
        <v>1689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1689</v>
      </c>
      <c r="M190" s="11">
        <v>0.34288928359976317</v>
      </c>
      <c r="N190" s="10">
        <v>0</v>
      </c>
      <c r="O190" s="16"/>
    </row>
    <row r="191" spans="1:15" ht="25.5" outlineLevel="5" x14ac:dyDescent="0.25">
      <c r="A191" s="8" t="s">
        <v>175</v>
      </c>
      <c r="B191" s="9" t="s">
        <v>184</v>
      </c>
      <c r="C191" s="9" t="s">
        <v>176</v>
      </c>
      <c r="D191" s="10">
        <v>188000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188000</v>
      </c>
      <c r="M191" s="11">
        <v>0.30804712765957448</v>
      </c>
      <c r="N191" s="10">
        <v>0</v>
      </c>
      <c r="O191" s="16"/>
    </row>
    <row r="192" spans="1:15" ht="25.5" outlineLevel="4" x14ac:dyDescent="0.25">
      <c r="A192" s="8" t="s">
        <v>185</v>
      </c>
      <c r="B192" s="9" t="s">
        <v>186</v>
      </c>
      <c r="C192" s="9" t="s">
        <v>6</v>
      </c>
      <c r="D192" s="10">
        <v>554000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630000</v>
      </c>
      <c r="M192" s="11">
        <v>0.97305054151624548</v>
      </c>
      <c r="N192" s="10">
        <v>0</v>
      </c>
      <c r="O192" s="16"/>
    </row>
    <row r="193" spans="1:15" ht="51" outlineLevel="5" x14ac:dyDescent="0.25">
      <c r="A193" s="8" t="s">
        <v>39</v>
      </c>
      <c r="B193" s="9" t="s">
        <v>186</v>
      </c>
      <c r="C193" s="9" t="s">
        <v>40</v>
      </c>
      <c r="D193" s="10">
        <v>554000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630000</v>
      </c>
      <c r="M193" s="11">
        <v>0.97305054151624548</v>
      </c>
      <c r="N193" s="10">
        <v>0</v>
      </c>
      <c r="O193" s="16"/>
    </row>
    <row r="194" spans="1:15" ht="38.25" outlineLevel="4" x14ac:dyDescent="0.25">
      <c r="A194" s="8" t="s">
        <v>187</v>
      </c>
      <c r="B194" s="9" t="s">
        <v>188</v>
      </c>
      <c r="C194" s="9" t="s">
        <v>6</v>
      </c>
      <c r="D194" s="10">
        <v>54064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54064</v>
      </c>
      <c r="M194" s="11">
        <v>0</v>
      </c>
      <c r="N194" s="10">
        <v>0</v>
      </c>
      <c r="O194" s="16"/>
    </row>
    <row r="195" spans="1:15" ht="25.5" outlineLevel="5" x14ac:dyDescent="0.25">
      <c r="A195" s="8" t="s">
        <v>175</v>
      </c>
      <c r="B195" s="9" t="s">
        <v>188</v>
      </c>
      <c r="C195" s="9" t="s">
        <v>176</v>
      </c>
      <c r="D195" s="10">
        <v>54064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54064</v>
      </c>
      <c r="M195" s="11">
        <v>0</v>
      </c>
      <c r="N195" s="10">
        <v>0</v>
      </c>
      <c r="O195" s="16"/>
    </row>
    <row r="196" spans="1:15" ht="38.25" outlineLevel="4" x14ac:dyDescent="0.25">
      <c r="A196" s="8" t="s">
        <v>189</v>
      </c>
      <c r="B196" s="9" t="s">
        <v>190</v>
      </c>
      <c r="C196" s="9" t="s">
        <v>6</v>
      </c>
      <c r="D196" s="10">
        <v>2000000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950000</v>
      </c>
      <c r="M196" s="11">
        <v>0.86801899999999999</v>
      </c>
      <c r="N196" s="10">
        <v>0</v>
      </c>
      <c r="O196" s="16"/>
    </row>
    <row r="197" spans="1:15" ht="25.5" outlineLevel="5" x14ac:dyDescent="0.25">
      <c r="A197" s="8" t="s">
        <v>175</v>
      </c>
      <c r="B197" s="9" t="s">
        <v>190</v>
      </c>
      <c r="C197" s="9" t="s">
        <v>176</v>
      </c>
      <c r="D197" s="10">
        <v>2000000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950000</v>
      </c>
      <c r="M197" s="11">
        <v>0.86801899999999999</v>
      </c>
      <c r="N197" s="10">
        <v>0</v>
      </c>
      <c r="O197" s="16"/>
    </row>
    <row r="198" spans="1:15" ht="51" outlineLevel="4" x14ac:dyDescent="0.25">
      <c r="A198" s="8" t="s">
        <v>191</v>
      </c>
      <c r="B198" s="9" t="s">
        <v>192</v>
      </c>
      <c r="C198" s="9" t="s">
        <v>6</v>
      </c>
      <c r="D198" s="10">
        <v>2800368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2800368</v>
      </c>
      <c r="M198" s="11">
        <v>0.98108884975117561</v>
      </c>
      <c r="N198" s="10">
        <v>0</v>
      </c>
      <c r="O198" s="16"/>
    </row>
    <row r="199" spans="1:15" ht="25.5" outlineLevel="5" x14ac:dyDescent="0.25">
      <c r="A199" s="8" t="s">
        <v>20</v>
      </c>
      <c r="B199" s="9" t="s">
        <v>192</v>
      </c>
      <c r="C199" s="9" t="s">
        <v>21</v>
      </c>
      <c r="D199" s="10">
        <v>30368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30368</v>
      </c>
      <c r="M199" s="11">
        <v>0.9063668993677555</v>
      </c>
      <c r="N199" s="10">
        <v>0</v>
      </c>
      <c r="O199" s="16"/>
    </row>
    <row r="200" spans="1:15" ht="25.5" outlineLevel="5" x14ac:dyDescent="0.25">
      <c r="A200" s="8" t="s">
        <v>175</v>
      </c>
      <c r="B200" s="9" t="s">
        <v>192</v>
      </c>
      <c r="C200" s="9" t="s">
        <v>176</v>
      </c>
      <c r="D200" s="10">
        <v>2770000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2770000</v>
      </c>
      <c r="M200" s="11">
        <v>0.98190803971119134</v>
      </c>
      <c r="N200" s="10">
        <v>0</v>
      </c>
      <c r="O200" s="16"/>
    </row>
    <row r="201" spans="1:15" ht="25.5" outlineLevel="4" x14ac:dyDescent="0.25">
      <c r="A201" s="8" t="s">
        <v>193</v>
      </c>
      <c r="B201" s="9" t="s">
        <v>194</v>
      </c>
      <c r="C201" s="9" t="s">
        <v>6</v>
      </c>
      <c r="D201" s="10">
        <v>37275601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31875601</v>
      </c>
      <c r="M201" s="11">
        <v>0.8356145737261218</v>
      </c>
      <c r="N201" s="10">
        <v>0</v>
      </c>
      <c r="O201" s="16"/>
    </row>
    <row r="202" spans="1:15" ht="25.5" outlineLevel="5" x14ac:dyDescent="0.25">
      <c r="A202" s="8" t="s">
        <v>20</v>
      </c>
      <c r="B202" s="9" t="s">
        <v>194</v>
      </c>
      <c r="C202" s="9" t="s">
        <v>21</v>
      </c>
      <c r="D202" s="10">
        <v>675601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675601</v>
      </c>
      <c r="M202" s="11">
        <v>0.54659957578511575</v>
      </c>
      <c r="N202" s="10">
        <v>0</v>
      </c>
      <c r="O202" s="16"/>
    </row>
    <row r="203" spans="1:15" ht="25.5" outlineLevel="5" x14ac:dyDescent="0.25">
      <c r="A203" s="8" t="s">
        <v>175</v>
      </c>
      <c r="B203" s="9" t="s">
        <v>194</v>
      </c>
      <c r="C203" s="9" t="s">
        <v>176</v>
      </c>
      <c r="D203" s="10">
        <v>36600000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31200000</v>
      </c>
      <c r="M203" s="11">
        <v>0.84094951420765029</v>
      </c>
      <c r="N203" s="10">
        <v>0</v>
      </c>
      <c r="O203" s="16"/>
    </row>
    <row r="204" spans="1:15" ht="38.25" outlineLevel="4" x14ac:dyDescent="0.25">
      <c r="A204" s="8" t="s">
        <v>195</v>
      </c>
      <c r="B204" s="9" t="s">
        <v>196</v>
      </c>
      <c r="C204" s="9" t="s">
        <v>6</v>
      </c>
      <c r="D204" s="10">
        <v>20010611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20010611</v>
      </c>
      <c r="M204" s="11">
        <v>0.44873912145910988</v>
      </c>
      <c r="N204" s="10">
        <v>0</v>
      </c>
      <c r="O204" s="16"/>
    </row>
    <row r="205" spans="1:15" ht="25.5" outlineLevel="5" x14ac:dyDescent="0.25">
      <c r="A205" s="8" t="s">
        <v>36</v>
      </c>
      <c r="B205" s="9" t="s">
        <v>196</v>
      </c>
      <c r="C205" s="9" t="s">
        <v>37</v>
      </c>
      <c r="D205" s="10">
        <v>20010611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20010611</v>
      </c>
      <c r="M205" s="11">
        <v>0.44873912145910988</v>
      </c>
      <c r="N205" s="10">
        <v>0</v>
      </c>
      <c r="O205" s="16"/>
    </row>
    <row r="206" spans="1:15" ht="38.25" outlineLevel="4" x14ac:dyDescent="0.25">
      <c r="A206" s="8" t="s">
        <v>197</v>
      </c>
      <c r="B206" s="9" t="s">
        <v>198</v>
      </c>
      <c r="C206" s="9" t="s">
        <v>6</v>
      </c>
      <c r="D206" s="10">
        <v>1279569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591849</v>
      </c>
      <c r="M206" s="11">
        <v>0.87095654865036587</v>
      </c>
      <c r="N206" s="10">
        <v>0</v>
      </c>
      <c r="O206" s="16"/>
    </row>
    <row r="207" spans="1:15" ht="25.5" outlineLevel="5" x14ac:dyDescent="0.25">
      <c r="A207" s="8" t="s">
        <v>175</v>
      </c>
      <c r="B207" s="9" t="s">
        <v>198</v>
      </c>
      <c r="C207" s="9" t="s">
        <v>176</v>
      </c>
      <c r="D207" s="10">
        <v>1279569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591849</v>
      </c>
      <c r="M207" s="11">
        <v>0.87095654865036587</v>
      </c>
      <c r="N207" s="10">
        <v>0</v>
      </c>
      <c r="O207" s="16"/>
    </row>
    <row r="208" spans="1:15" ht="38.25" outlineLevel="3" x14ac:dyDescent="0.25">
      <c r="A208" s="8" t="s">
        <v>199</v>
      </c>
      <c r="B208" s="9" t="s">
        <v>200</v>
      </c>
      <c r="C208" s="9" t="s">
        <v>6</v>
      </c>
      <c r="D208" s="10">
        <v>561747.52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538000</v>
      </c>
      <c r="M208" s="11">
        <v>0.76712149970862353</v>
      </c>
      <c r="N208" s="10">
        <v>0</v>
      </c>
      <c r="O208" s="16"/>
    </row>
    <row r="209" spans="1:15" ht="25.5" outlineLevel="4" x14ac:dyDescent="0.25">
      <c r="A209" s="8" t="s">
        <v>201</v>
      </c>
      <c r="B209" s="9" t="s">
        <v>202</v>
      </c>
      <c r="C209" s="9" t="s">
        <v>6</v>
      </c>
      <c r="D209" s="10">
        <v>161747.51999999999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138000</v>
      </c>
      <c r="M209" s="11">
        <v>1</v>
      </c>
      <c r="N209" s="10">
        <v>0</v>
      </c>
      <c r="O209" s="16"/>
    </row>
    <row r="210" spans="1:15" ht="25.5" outlineLevel="5" x14ac:dyDescent="0.25">
      <c r="A210" s="8" t="s">
        <v>36</v>
      </c>
      <c r="B210" s="9" t="s">
        <v>202</v>
      </c>
      <c r="C210" s="9" t="s">
        <v>37</v>
      </c>
      <c r="D210" s="10">
        <v>161747.51999999999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138000</v>
      </c>
      <c r="M210" s="11">
        <v>1</v>
      </c>
      <c r="N210" s="10">
        <v>0</v>
      </c>
      <c r="O210" s="16"/>
    </row>
    <row r="211" spans="1:15" ht="89.25" outlineLevel="4" x14ac:dyDescent="0.25">
      <c r="A211" s="8" t="s">
        <v>203</v>
      </c>
      <c r="B211" s="9" t="s">
        <v>204</v>
      </c>
      <c r="C211" s="9" t="s">
        <v>6</v>
      </c>
      <c r="D211" s="10">
        <v>125000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125000</v>
      </c>
      <c r="M211" s="11">
        <v>0.59344863999999997</v>
      </c>
      <c r="N211" s="10">
        <v>0</v>
      </c>
      <c r="O211" s="16"/>
    </row>
    <row r="212" spans="1:15" ht="25.5" outlineLevel="5" x14ac:dyDescent="0.25">
      <c r="A212" s="8" t="s">
        <v>20</v>
      </c>
      <c r="B212" s="9" t="s">
        <v>204</v>
      </c>
      <c r="C212" s="9" t="s">
        <v>21</v>
      </c>
      <c r="D212" s="10">
        <v>3000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3000</v>
      </c>
      <c r="M212" s="11">
        <v>0.32502333333333333</v>
      </c>
      <c r="N212" s="10">
        <v>0</v>
      </c>
      <c r="O212" s="16"/>
    </row>
    <row r="213" spans="1:15" ht="25.5" outlineLevel="5" x14ac:dyDescent="0.25">
      <c r="A213" s="8" t="s">
        <v>175</v>
      </c>
      <c r="B213" s="9" t="s">
        <v>204</v>
      </c>
      <c r="C213" s="9" t="s">
        <v>176</v>
      </c>
      <c r="D213" s="10">
        <v>122000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122000</v>
      </c>
      <c r="M213" s="11">
        <v>0.60004926229508193</v>
      </c>
      <c r="N213" s="10">
        <v>0</v>
      </c>
      <c r="O213" s="16"/>
    </row>
    <row r="214" spans="1:15" ht="89.25" outlineLevel="4" x14ac:dyDescent="0.25">
      <c r="A214" s="8" t="s">
        <v>205</v>
      </c>
      <c r="B214" s="9" t="s">
        <v>206</v>
      </c>
      <c r="C214" s="9" t="s">
        <v>6</v>
      </c>
      <c r="D214" s="10">
        <v>115000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115000</v>
      </c>
      <c r="M214" s="11">
        <v>0.43478260869565216</v>
      </c>
      <c r="N214" s="10">
        <v>0</v>
      </c>
      <c r="O214" s="16"/>
    </row>
    <row r="215" spans="1:15" ht="25.5" outlineLevel="5" x14ac:dyDescent="0.25">
      <c r="A215" s="8" t="s">
        <v>20</v>
      </c>
      <c r="B215" s="9" t="s">
        <v>206</v>
      </c>
      <c r="C215" s="9" t="s">
        <v>21</v>
      </c>
      <c r="D215" s="10">
        <v>3000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3000</v>
      </c>
      <c r="M215" s="11">
        <v>0.33333333333333331</v>
      </c>
      <c r="N215" s="10">
        <v>0</v>
      </c>
      <c r="O215" s="16"/>
    </row>
    <row r="216" spans="1:15" ht="25.5" outlineLevel="5" x14ac:dyDescent="0.25">
      <c r="A216" s="8" t="s">
        <v>175</v>
      </c>
      <c r="B216" s="9" t="s">
        <v>206</v>
      </c>
      <c r="C216" s="9" t="s">
        <v>176</v>
      </c>
      <c r="D216" s="10">
        <v>112000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112000</v>
      </c>
      <c r="M216" s="11">
        <v>0.4375</v>
      </c>
      <c r="N216" s="10">
        <v>0</v>
      </c>
      <c r="O216" s="16"/>
    </row>
    <row r="217" spans="1:15" ht="89.25" outlineLevel="4" x14ac:dyDescent="0.25">
      <c r="A217" s="8" t="s">
        <v>207</v>
      </c>
      <c r="B217" s="9" t="s">
        <v>208</v>
      </c>
      <c r="C217" s="9" t="s">
        <v>6</v>
      </c>
      <c r="D217" s="10">
        <v>15000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15000</v>
      </c>
      <c r="M217" s="11">
        <v>1</v>
      </c>
      <c r="N217" s="10">
        <v>0</v>
      </c>
      <c r="O217" s="16"/>
    </row>
    <row r="218" spans="1:15" ht="25.5" outlineLevel="5" x14ac:dyDescent="0.25">
      <c r="A218" s="8" t="s">
        <v>20</v>
      </c>
      <c r="B218" s="9" t="s">
        <v>208</v>
      </c>
      <c r="C218" s="9" t="s">
        <v>21</v>
      </c>
      <c r="D218" s="10">
        <v>1000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1000</v>
      </c>
      <c r="M218" s="11">
        <v>1</v>
      </c>
      <c r="N218" s="10">
        <v>0</v>
      </c>
      <c r="O218" s="16"/>
    </row>
    <row r="219" spans="1:15" ht="25.5" outlineLevel="5" x14ac:dyDescent="0.25">
      <c r="A219" s="8" t="s">
        <v>175</v>
      </c>
      <c r="B219" s="9" t="s">
        <v>208</v>
      </c>
      <c r="C219" s="9" t="s">
        <v>176</v>
      </c>
      <c r="D219" s="10">
        <v>14000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14000</v>
      </c>
      <c r="M219" s="11">
        <v>1</v>
      </c>
      <c r="N219" s="10">
        <v>0</v>
      </c>
      <c r="O219" s="16"/>
    </row>
    <row r="220" spans="1:15" ht="89.25" outlineLevel="4" x14ac:dyDescent="0.25">
      <c r="A220" s="8" t="s">
        <v>209</v>
      </c>
      <c r="B220" s="9" t="s">
        <v>210</v>
      </c>
      <c r="C220" s="9" t="s">
        <v>6</v>
      </c>
      <c r="D220" s="10">
        <v>55000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55000</v>
      </c>
      <c r="M220" s="11">
        <v>1</v>
      </c>
      <c r="N220" s="10">
        <v>0</v>
      </c>
      <c r="O220" s="16"/>
    </row>
    <row r="221" spans="1:15" ht="25.5" outlineLevel="5" x14ac:dyDescent="0.25">
      <c r="A221" s="8" t="s">
        <v>20</v>
      </c>
      <c r="B221" s="9" t="s">
        <v>210</v>
      </c>
      <c r="C221" s="9" t="s">
        <v>21</v>
      </c>
      <c r="D221" s="10">
        <v>1000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1000</v>
      </c>
      <c r="M221" s="11">
        <v>1</v>
      </c>
      <c r="N221" s="10">
        <v>0</v>
      </c>
      <c r="O221" s="16"/>
    </row>
    <row r="222" spans="1:15" ht="25.5" outlineLevel="5" x14ac:dyDescent="0.25">
      <c r="A222" s="8" t="s">
        <v>175</v>
      </c>
      <c r="B222" s="9" t="s">
        <v>210</v>
      </c>
      <c r="C222" s="9" t="s">
        <v>176</v>
      </c>
      <c r="D222" s="10">
        <v>54000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54000</v>
      </c>
      <c r="M222" s="11">
        <v>1</v>
      </c>
      <c r="N222" s="10">
        <v>0</v>
      </c>
      <c r="O222" s="16"/>
    </row>
    <row r="223" spans="1:15" ht="89.25" outlineLevel="4" x14ac:dyDescent="0.25">
      <c r="A223" s="8" t="s">
        <v>211</v>
      </c>
      <c r="B223" s="9" t="s">
        <v>212</v>
      </c>
      <c r="C223" s="9" t="s">
        <v>6</v>
      </c>
      <c r="D223" s="10">
        <v>30000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30000</v>
      </c>
      <c r="M223" s="11">
        <v>1</v>
      </c>
      <c r="N223" s="10">
        <v>0</v>
      </c>
      <c r="O223" s="16"/>
    </row>
    <row r="224" spans="1:15" ht="25.5" outlineLevel="5" x14ac:dyDescent="0.25">
      <c r="A224" s="8" t="s">
        <v>20</v>
      </c>
      <c r="B224" s="9" t="s">
        <v>212</v>
      </c>
      <c r="C224" s="9" t="s">
        <v>21</v>
      </c>
      <c r="D224" s="10">
        <v>1000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1000</v>
      </c>
      <c r="M224" s="11">
        <v>1</v>
      </c>
      <c r="N224" s="10">
        <v>0</v>
      </c>
      <c r="O224" s="16"/>
    </row>
    <row r="225" spans="1:15" ht="25.5" outlineLevel="5" x14ac:dyDescent="0.25">
      <c r="A225" s="8" t="s">
        <v>175</v>
      </c>
      <c r="B225" s="9" t="s">
        <v>212</v>
      </c>
      <c r="C225" s="9" t="s">
        <v>176</v>
      </c>
      <c r="D225" s="10">
        <v>29000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29000</v>
      </c>
      <c r="M225" s="11">
        <v>1</v>
      </c>
      <c r="N225" s="10">
        <v>0</v>
      </c>
      <c r="O225" s="16"/>
    </row>
    <row r="226" spans="1:15" ht="89.25" outlineLevel="4" x14ac:dyDescent="0.25">
      <c r="A226" s="8" t="s">
        <v>213</v>
      </c>
      <c r="B226" s="9" t="s">
        <v>214</v>
      </c>
      <c r="C226" s="9" t="s">
        <v>6</v>
      </c>
      <c r="D226" s="10">
        <v>15000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15000</v>
      </c>
      <c r="M226" s="11">
        <v>0</v>
      </c>
      <c r="N226" s="10">
        <v>0</v>
      </c>
      <c r="O226" s="16"/>
    </row>
    <row r="227" spans="1:15" ht="25.5" outlineLevel="5" x14ac:dyDescent="0.25">
      <c r="A227" s="8" t="s">
        <v>20</v>
      </c>
      <c r="B227" s="9" t="s">
        <v>214</v>
      </c>
      <c r="C227" s="9" t="s">
        <v>21</v>
      </c>
      <c r="D227" s="10">
        <v>1000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1000</v>
      </c>
      <c r="M227" s="11">
        <v>0</v>
      </c>
      <c r="N227" s="10">
        <v>0</v>
      </c>
      <c r="O227" s="16"/>
    </row>
    <row r="228" spans="1:15" ht="25.5" outlineLevel="5" x14ac:dyDescent="0.25">
      <c r="A228" s="8" t="s">
        <v>175</v>
      </c>
      <c r="B228" s="9" t="s">
        <v>214</v>
      </c>
      <c r="C228" s="9" t="s">
        <v>176</v>
      </c>
      <c r="D228" s="10">
        <v>14000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14000</v>
      </c>
      <c r="M228" s="11">
        <v>0</v>
      </c>
      <c r="N228" s="10">
        <v>0</v>
      </c>
      <c r="O228" s="16"/>
    </row>
    <row r="229" spans="1:15" ht="89.25" outlineLevel="4" x14ac:dyDescent="0.25">
      <c r="A229" s="8" t="s">
        <v>215</v>
      </c>
      <c r="B229" s="9" t="s">
        <v>216</v>
      </c>
      <c r="C229" s="9" t="s">
        <v>6</v>
      </c>
      <c r="D229" s="10">
        <v>45000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45000</v>
      </c>
      <c r="M229" s="11">
        <v>1</v>
      </c>
      <c r="N229" s="10">
        <v>0</v>
      </c>
      <c r="O229" s="16"/>
    </row>
    <row r="230" spans="1:15" ht="25.5" outlineLevel="5" x14ac:dyDescent="0.25">
      <c r="A230" s="8" t="s">
        <v>20</v>
      </c>
      <c r="B230" s="9" t="s">
        <v>216</v>
      </c>
      <c r="C230" s="9" t="s">
        <v>21</v>
      </c>
      <c r="D230" s="10">
        <v>1000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1000</v>
      </c>
      <c r="M230" s="11">
        <v>1</v>
      </c>
      <c r="N230" s="10">
        <v>0</v>
      </c>
      <c r="O230" s="16"/>
    </row>
    <row r="231" spans="1:15" ht="25.5" outlineLevel="5" x14ac:dyDescent="0.25">
      <c r="A231" s="8" t="s">
        <v>175</v>
      </c>
      <c r="B231" s="9" t="s">
        <v>216</v>
      </c>
      <c r="C231" s="9" t="s">
        <v>176</v>
      </c>
      <c r="D231" s="10">
        <v>44000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44000</v>
      </c>
      <c r="M231" s="11">
        <v>1</v>
      </c>
      <c r="N231" s="10">
        <v>0</v>
      </c>
      <c r="O231" s="16"/>
    </row>
    <row r="232" spans="1:15" ht="25.5" outlineLevel="3" x14ac:dyDescent="0.25">
      <c r="A232" s="8" t="s">
        <v>217</v>
      </c>
      <c r="B232" s="9" t="s">
        <v>218</v>
      </c>
      <c r="C232" s="9" t="s">
        <v>6</v>
      </c>
      <c r="D232" s="10">
        <v>7047550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7047550</v>
      </c>
      <c r="M232" s="11">
        <v>1</v>
      </c>
      <c r="N232" s="10">
        <v>0</v>
      </c>
      <c r="O232" s="16"/>
    </row>
    <row r="233" spans="1:15" ht="63.75" outlineLevel="4" x14ac:dyDescent="0.25">
      <c r="A233" s="8" t="s">
        <v>219</v>
      </c>
      <c r="B233" s="9" t="s">
        <v>220</v>
      </c>
      <c r="C233" s="9" t="s">
        <v>6</v>
      </c>
      <c r="D233" s="10">
        <v>7047550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7047550</v>
      </c>
      <c r="M233" s="11">
        <v>1</v>
      </c>
      <c r="N233" s="10">
        <v>0</v>
      </c>
      <c r="O233" s="16"/>
    </row>
    <row r="234" spans="1:15" ht="25.5" outlineLevel="5" x14ac:dyDescent="0.25">
      <c r="A234" s="8" t="s">
        <v>20</v>
      </c>
      <c r="B234" s="9" t="s">
        <v>220</v>
      </c>
      <c r="C234" s="9" t="s">
        <v>21</v>
      </c>
      <c r="D234" s="10">
        <v>100000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1">
        <v>1</v>
      </c>
      <c r="N234" s="10">
        <v>0</v>
      </c>
      <c r="O234" s="16"/>
    </row>
    <row r="235" spans="1:15" ht="25.5" outlineLevel="5" x14ac:dyDescent="0.25">
      <c r="A235" s="8" t="s">
        <v>175</v>
      </c>
      <c r="B235" s="9" t="s">
        <v>220</v>
      </c>
      <c r="C235" s="9" t="s">
        <v>176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7047550</v>
      </c>
      <c r="M235" s="11">
        <v>0</v>
      </c>
      <c r="N235" s="10">
        <v>0</v>
      </c>
      <c r="O235" s="16"/>
    </row>
    <row r="236" spans="1:15" ht="25.5" outlineLevel="5" x14ac:dyDescent="0.25">
      <c r="A236" s="8" t="s">
        <v>36</v>
      </c>
      <c r="B236" s="9" t="s">
        <v>220</v>
      </c>
      <c r="C236" s="9" t="s">
        <v>37</v>
      </c>
      <c r="D236" s="10">
        <v>6947550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1">
        <v>1</v>
      </c>
      <c r="N236" s="10">
        <v>0</v>
      </c>
      <c r="O236" s="16"/>
    </row>
    <row r="237" spans="1:15" ht="38.25" outlineLevel="2" x14ac:dyDescent="0.25">
      <c r="A237" s="8" t="s">
        <v>221</v>
      </c>
      <c r="B237" s="9" t="s">
        <v>222</v>
      </c>
      <c r="C237" s="9" t="s">
        <v>6</v>
      </c>
      <c r="D237" s="10">
        <v>150226241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138761093</v>
      </c>
      <c r="M237" s="11">
        <v>0.53276171404701522</v>
      </c>
      <c r="N237" s="10">
        <v>0</v>
      </c>
      <c r="O237" s="16"/>
    </row>
    <row r="238" spans="1:15" ht="25.5" outlineLevel="3" x14ac:dyDescent="0.25">
      <c r="A238" s="8" t="s">
        <v>223</v>
      </c>
      <c r="B238" s="9" t="s">
        <v>224</v>
      </c>
      <c r="C238" s="9" t="s">
        <v>6</v>
      </c>
      <c r="D238" s="10">
        <v>60851136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49385988</v>
      </c>
      <c r="M238" s="11">
        <v>0.62662695171376914</v>
      </c>
      <c r="N238" s="10">
        <v>0</v>
      </c>
      <c r="O238" s="16"/>
    </row>
    <row r="239" spans="1:15" outlineLevel="4" x14ac:dyDescent="0.25">
      <c r="A239" s="8" t="s">
        <v>225</v>
      </c>
      <c r="B239" s="9" t="s">
        <v>226</v>
      </c>
      <c r="C239" s="9" t="s">
        <v>6</v>
      </c>
      <c r="D239" s="10">
        <v>2206000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2570000</v>
      </c>
      <c r="M239" s="11">
        <v>0.60705907524932001</v>
      </c>
      <c r="N239" s="10">
        <v>0</v>
      </c>
      <c r="O239" s="16"/>
    </row>
    <row r="240" spans="1:15" ht="25.5" outlineLevel="5" x14ac:dyDescent="0.25">
      <c r="A240" s="8" t="s">
        <v>20</v>
      </c>
      <c r="B240" s="9" t="s">
        <v>226</v>
      </c>
      <c r="C240" s="9" t="s">
        <v>21</v>
      </c>
      <c r="D240" s="10">
        <v>920000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920000</v>
      </c>
      <c r="M240" s="11">
        <v>0.45127426086956524</v>
      </c>
      <c r="N240" s="10">
        <v>0</v>
      </c>
      <c r="O240" s="16"/>
    </row>
    <row r="241" spans="1:15" ht="25.5" outlineLevel="5" x14ac:dyDescent="0.25">
      <c r="A241" s="8" t="s">
        <v>175</v>
      </c>
      <c r="B241" s="9" t="s">
        <v>226</v>
      </c>
      <c r="C241" s="9" t="s">
        <v>176</v>
      </c>
      <c r="D241" s="10">
        <v>86000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250000</v>
      </c>
      <c r="M241" s="11">
        <v>0.73255813953488369</v>
      </c>
      <c r="N241" s="10">
        <v>0</v>
      </c>
      <c r="O241" s="16"/>
    </row>
    <row r="242" spans="1:15" outlineLevel="5" x14ac:dyDescent="0.25">
      <c r="A242" s="8" t="s">
        <v>52</v>
      </c>
      <c r="B242" s="9" t="s">
        <v>226</v>
      </c>
      <c r="C242" s="9" t="s">
        <v>53</v>
      </c>
      <c r="D242" s="10">
        <v>1000000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1400000</v>
      </c>
      <c r="M242" s="11">
        <v>0.86099999999999999</v>
      </c>
      <c r="N242" s="10">
        <v>0</v>
      </c>
      <c r="O242" s="16"/>
    </row>
    <row r="243" spans="1:15" outlineLevel="5" x14ac:dyDescent="0.25">
      <c r="A243" s="8" t="s">
        <v>227</v>
      </c>
      <c r="B243" s="9" t="s">
        <v>226</v>
      </c>
      <c r="C243" s="9" t="s">
        <v>228</v>
      </c>
      <c r="D243" s="10">
        <v>200000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1">
        <v>0</v>
      </c>
      <c r="N243" s="10">
        <v>0</v>
      </c>
      <c r="O243" s="16"/>
    </row>
    <row r="244" spans="1:15" ht="25.5" outlineLevel="4" x14ac:dyDescent="0.25">
      <c r="A244" s="8" t="s">
        <v>229</v>
      </c>
      <c r="B244" s="9" t="s">
        <v>230</v>
      </c>
      <c r="C244" s="9" t="s">
        <v>6</v>
      </c>
      <c r="D244" s="10">
        <v>21062185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11112185</v>
      </c>
      <c r="M244" s="11">
        <v>0.40626314601262881</v>
      </c>
      <c r="N244" s="10">
        <v>0</v>
      </c>
      <c r="O244" s="16"/>
    </row>
    <row r="245" spans="1:15" ht="25.5" outlineLevel="5" x14ac:dyDescent="0.25">
      <c r="A245" s="8" t="s">
        <v>20</v>
      </c>
      <c r="B245" s="9" t="s">
        <v>230</v>
      </c>
      <c r="C245" s="9" t="s">
        <v>21</v>
      </c>
      <c r="D245" s="10">
        <v>612185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612185</v>
      </c>
      <c r="M245" s="11">
        <v>0.45395517694814475</v>
      </c>
      <c r="N245" s="10">
        <v>0</v>
      </c>
      <c r="O245" s="16"/>
    </row>
    <row r="246" spans="1:15" ht="25.5" outlineLevel="5" x14ac:dyDescent="0.25">
      <c r="A246" s="8" t="s">
        <v>175</v>
      </c>
      <c r="B246" s="9" t="s">
        <v>230</v>
      </c>
      <c r="C246" s="9" t="s">
        <v>176</v>
      </c>
      <c r="D246" s="10">
        <v>20450000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10500000</v>
      </c>
      <c r="M246" s="11">
        <v>0.40483545183374081</v>
      </c>
      <c r="N246" s="10">
        <v>0</v>
      </c>
      <c r="O246" s="16"/>
    </row>
    <row r="247" spans="1:15" ht="255" outlineLevel="4" x14ac:dyDescent="0.25">
      <c r="A247" s="8" t="s">
        <v>231</v>
      </c>
      <c r="B247" s="9" t="s">
        <v>232</v>
      </c>
      <c r="C247" s="9" t="s">
        <v>6</v>
      </c>
      <c r="D247" s="10">
        <v>37582951</v>
      </c>
      <c r="E247" s="10">
        <v>0</v>
      </c>
      <c r="F247" s="10">
        <v>0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35703803</v>
      </c>
      <c r="M247" s="11">
        <v>0.75127150073979021</v>
      </c>
      <c r="N247" s="10">
        <v>0</v>
      </c>
      <c r="O247" s="16"/>
    </row>
    <row r="248" spans="1:15" outlineLevel="5" x14ac:dyDescent="0.25">
      <c r="A248" s="8" t="s">
        <v>227</v>
      </c>
      <c r="B248" s="9" t="s">
        <v>232</v>
      </c>
      <c r="C248" s="9" t="s">
        <v>228</v>
      </c>
      <c r="D248" s="10">
        <v>37582951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35703803</v>
      </c>
      <c r="M248" s="11">
        <v>0.75127150073979021</v>
      </c>
      <c r="N248" s="10">
        <v>0</v>
      </c>
      <c r="O248" s="16"/>
    </row>
    <row r="249" spans="1:15" ht="25.5" outlineLevel="3" x14ac:dyDescent="0.25">
      <c r="A249" s="8" t="s">
        <v>217</v>
      </c>
      <c r="B249" s="9" t="s">
        <v>233</v>
      </c>
      <c r="C249" s="9" t="s">
        <v>6</v>
      </c>
      <c r="D249" s="10">
        <v>89375105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89375105</v>
      </c>
      <c r="M249" s="11">
        <v>0.4688534664099136</v>
      </c>
      <c r="N249" s="10">
        <v>0</v>
      </c>
      <c r="O249" s="16"/>
    </row>
    <row r="250" spans="1:15" ht="25.5" outlineLevel="4" x14ac:dyDescent="0.25">
      <c r="A250" s="8" t="s">
        <v>229</v>
      </c>
      <c r="B250" s="9" t="s">
        <v>234</v>
      </c>
      <c r="C250" s="9" t="s">
        <v>6</v>
      </c>
      <c r="D250" s="10">
        <v>32158201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32158201</v>
      </c>
      <c r="M250" s="11">
        <v>0.62844000508610542</v>
      </c>
      <c r="N250" s="10">
        <v>0</v>
      </c>
      <c r="O250" s="16"/>
    </row>
    <row r="251" spans="1:15" ht="25.5" outlineLevel="5" x14ac:dyDescent="0.25">
      <c r="A251" s="8" t="s">
        <v>20</v>
      </c>
      <c r="B251" s="9" t="s">
        <v>234</v>
      </c>
      <c r="C251" s="9" t="s">
        <v>21</v>
      </c>
      <c r="D251" s="10">
        <v>258201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258201</v>
      </c>
      <c r="M251" s="11">
        <v>0.74167024914698243</v>
      </c>
      <c r="N251" s="10">
        <v>0</v>
      </c>
      <c r="O251" s="16"/>
    </row>
    <row r="252" spans="1:15" ht="25.5" outlineLevel="5" x14ac:dyDescent="0.25">
      <c r="A252" s="8" t="s">
        <v>175</v>
      </c>
      <c r="B252" s="9" t="s">
        <v>234</v>
      </c>
      <c r="C252" s="9" t="s">
        <v>176</v>
      </c>
      <c r="D252" s="10">
        <v>31900000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31900000</v>
      </c>
      <c r="M252" s="11">
        <v>0.62752351097178682</v>
      </c>
      <c r="N252" s="10">
        <v>0</v>
      </c>
      <c r="O252" s="16"/>
    </row>
    <row r="253" spans="1:15" ht="38.25" outlineLevel="4" x14ac:dyDescent="0.25">
      <c r="A253" s="8" t="s">
        <v>235</v>
      </c>
      <c r="B253" s="9" t="s">
        <v>236</v>
      </c>
      <c r="C253" s="9" t="s">
        <v>6</v>
      </c>
      <c r="D253" s="10">
        <v>55233000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55233000</v>
      </c>
      <c r="M253" s="11">
        <v>0.38703151720891493</v>
      </c>
      <c r="N253" s="10">
        <v>0</v>
      </c>
      <c r="O253" s="16"/>
    </row>
    <row r="254" spans="1:15" ht="25.5" outlineLevel="5" x14ac:dyDescent="0.25">
      <c r="A254" s="8" t="s">
        <v>175</v>
      </c>
      <c r="B254" s="9" t="s">
        <v>236</v>
      </c>
      <c r="C254" s="9" t="s">
        <v>176</v>
      </c>
      <c r="D254" s="10">
        <v>55233000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55233000</v>
      </c>
      <c r="M254" s="11">
        <v>0.38703151720891493</v>
      </c>
      <c r="N254" s="10">
        <v>0</v>
      </c>
      <c r="O254" s="16"/>
    </row>
    <row r="255" spans="1:15" ht="51" outlineLevel="4" x14ac:dyDescent="0.25">
      <c r="A255" s="8" t="s">
        <v>237</v>
      </c>
      <c r="B255" s="9" t="s">
        <v>238</v>
      </c>
      <c r="C255" s="9" t="s">
        <v>6</v>
      </c>
      <c r="D255" s="10">
        <v>1983904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1983904</v>
      </c>
      <c r="M255" s="11">
        <v>0.15999564495056212</v>
      </c>
      <c r="N255" s="10">
        <v>0</v>
      </c>
      <c r="O255" s="16"/>
    </row>
    <row r="256" spans="1:15" ht="25.5" outlineLevel="5" x14ac:dyDescent="0.25">
      <c r="A256" s="8" t="s">
        <v>175</v>
      </c>
      <c r="B256" s="9" t="s">
        <v>238</v>
      </c>
      <c r="C256" s="9" t="s">
        <v>176</v>
      </c>
      <c r="D256" s="10">
        <v>1983904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1983904</v>
      </c>
      <c r="M256" s="11">
        <v>0.15999564495056212</v>
      </c>
      <c r="N256" s="10">
        <v>0</v>
      </c>
      <c r="O256" s="16"/>
    </row>
    <row r="257" spans="1:15" outlineLevel="1" x14ac:dyDescent="0.25">
      <c r="A257" s="8" t="s">
        <v>239</v>
      </c>
      <c r="B257" s="9" t="s">
        <v>240</v>
      </c>
      <c r="C257" s="9" t="s">
        <v>6</v>
      </c>
      <c r="D257" s="10">
        <v>16326000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1550000</v>
      </c>
      <c r="M257" s="11">
        <v>6.6693470537792482E-2</v>
      </c>
      <c r="N257" s="10">
        <v>0</v>
      </c>
      <c r="O257" s="16"/>
    </row>
    <row r="258" spans="1:15" ht="38.25" outlineLevel="3" x14ac:dyDescent="0.25">
      <c r="A258" s="8" t="s">
        <v>241</v>
      </c>
      <c r="B258" s="9" t="s">
        <v>242</v>
      </c>
      <c r="C258" s="9" t="s">
        <v>6</v>
      </c>
      <c r="D258" s="10">
        <v>16326000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1550000</v>
      </c>
      <c r="M258" s="11">
        <v>6.6693470537792482E-2</v>
      </c>
      <c r="N258" s="10">
        <v>0</v>
      </c>
      <c r="O258" s="16"/>
    </row>
    <row r="259" spans="1:15" outlineLevel="4" x14ac:dyDescent="0.25">
      <c r="A259" s="8" t="s">
        <v>243</v>
      </c>
      <c r="B259" s="9" t="s">
        <v>244</v>
      </c>
      <c r="C259" s="9" t="s">
        <v>6</v>
      </c>
      <c r="D259" s="10">
        <v>1326000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1500000</v>
      </c>
      <c r="M259" s="11">
        <v>0.82114449472096529</v>
      </c>
      <c r="N259" s="10">
        <v>0</v>
      </c>
      <c r="O259" s="16"/>
    </row>
    <row r="260" spans="1:15" ht="25.5" outlineLevel="5" x14ac:dyDescent="0.25">
      <c r="A260" s="8" t="s">
        <v>20</v>
      </c>
      <c r="B260" s="9" t="s">
        <v>244</v>
      </c>
      <c r="C260" s="9" t="s">
        <v>21</v>
      </c>
      <c r="D260" s="10">
        <v>40000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40000</v>
      </c>
      <c r="M260" s="11">
        <v>0.27094000000000001</v>
      </c>
      <c r="N260" s="10">
        <v>0</v>
      </c>
      <c r="O260" s="16"/>
    </row>
    <row r="261" spans="1:15" outlineLevel="5" x14ac:dyDescent="0.25">
      <c r="A261" s="8" t="s">
        <v>52</v>
      </c>
      <c r="B261" s="9" t="s">
        <v>244</v>
      </c>
      <c r="C261" s="9" t="s">
        <v>53</v>
      </c>
      <c r="D261" s="10">
        <v>1286000</v>
      </c>
      <c r="E261" s="10">
        <v>0</v>
      </c>
      <c r="F261" s="10">
        <v>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1460000</v>
      </c>
      <c r="M261" s="11">
        <v>0.83825816485225502</v>
      </c>
      <c r="N261" s="10">
        <v>0</v>
      </c>
      <c r="O261" s="16"/>
    </row>
    <row r="262" spans="1:15" ht="38.25" outlineLevel="4" x14ac:dyDescent="0.25">
      <c r="A262" s="8" t="s">
        <v>245</v>
      </c>
      <c r="B262" s="9" t="s">
        <v>246</v>
      </c>
      <c r="C262" s="9" t="s">
        <v>6</v>
      </c>
      <c r="D262" s="10">
        <v>15000000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50000</v>
      </c>
      <c r="M262" s="11">
        <v>0</v>
      </c>
      <c r="N262" s="10">
        <v>0</v>
      </c>
      <c r="O262" s="16"/>
    </row>
    <row r="263" spans="1:15" ht="25.5" outlineLevel="5" x14ac:dyDescent="0.25">
      <c r="A263" s="8" t="s">
        <v>20</v>
      </c>
      <c r="B263" s="9" t="s">
        <v>246</v>
      </c>
      <c r="C263" s="9" t="s">
        <v>21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50000</v>
      </c>
      <c r="M263" s="11">
        <v>0</v>
      </c>
      <c r="N263" s="10">
        <v>0</v>
      </c>
      <c r="O263" s="16"/>
    </row>
    <row r="264" spans="1:15" ht="38.25" outlineLevel="5" x14ac:dyDescent="0.25">
      <c r="A264" s="8" t="s">
        <v>247</v>
      </c>
      <c r="B264" s="9" t="s">
        <v>246</v>
      </c>
      <c r="C264" s="9" t="s">
        <v>248</v>
      </c>
      <c r="D264" s="10">
        <v>15000000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1">
        <v>0</v>
      </c>
      <c r="N264" s="10">
        <v>0</v>
      </c>
      <c r="O264" s="16"/>
    </row>
    <row r="265" spans="1:15" ht="63.75" outlineLevel="1" x14ac:dyDescent="0.25">
      <c r="A265" s="8" t="s">
        <v>249</v>
      </c>
      <c r="B265" s="9" t="s">
        <v>250</v>
      </c>
      <c r="C265" s="9" t="s">
        <v>6</v>
      </c>
      <c r="D265" s="10">
        <v>13103978.49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7061000</v>
      </c>
      <c r="M265" s="11">
        <v>0.64116052971329318</v>
      </c>
      <c r="N265" s="10">
        <v>0</v>
      </c>
      <c r="O265" s="16"/>
    </row>
    <row r="266" spans="1:15" ht="38.25" outlineLevel="3" x14ac:dyDescent="0.25">
      <c r="A266" s="8" t="s">
        <v>251</v>
      </c>
      <c r="B266" s="9" t="s">
        <v>252</v>
      </c>
      <c r="C266" s="9" t="s">
        <v>6</v>
      </c>
      <c r="D266" s="10">
        <v>13103978.49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7061000</v>
      </c>
      <c r="M266" s="11">
        <v>0.64116052971329318</v>
      </c>
      <c r="N266" s="10">
        <v>0</v>
      </c>
      <c r="O266" s="16"/>
    </row>
    <row r="267" spans="1:15" outlineLevel="4" x14ac:dyDescent="0.25">
      <c r="A267" s="8" t="s">
        <v>115</v>
      </c>
      <c r="B267" s="9" t="s">
        <v>253</v>
      </c>
      <c r="C267" s="9" t="s">
        <v>6</v>
      </c>
      <c r="D267" s="10">
        <v>8070959.1299999999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3433000</v>
      </c>
      <c r="M267" s="11">
        <v>0.7146879592735591</v>
      </c>
      <c r="N267" s="10">
        <v>0</v>
      </c>
      <c r="O267" s="16"/>
    </row>
    <row r="268" spans="1:15" ht="25.5" outlineLevel="5" x14ac:dyDescent="0.25">
      <c r="A268" s="8" t="s">
        <v>20</v>
      </c>
      <c r="B268" s="9" t="s">
        <v>253</v>
      </c>
      <c r="C268" s="9" t="s">
        <v>21</v>
      </c>
      <c r="D268" s="10">
        <v>8070959.1299999999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3433000</v>
      </c>
      <c r="M268" s="11">
        <v>0.7146879592735591</v>
      </c>
      <c r="N268" s="10">
        <v>0</v>
      </c>
      <c r="O268" s="16"/>
    </row>
    <row r="269" spans="1:15" outlineLevel="4" x14ac:dyDescent="0.25">
      <c r="A269" s="8" t="s">
        <v>254</v>
      </c>
      <c r="B269" s="9" t="s">
        <v>255</v>
      </c>
      <c r="C269" s="9" t="s">
        <v>6</v>
      </c>
      <c r="D269" s="10">
        <v>5033019.3600000003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3628000</v>
      </c>
      <c r="M269" s="11">
        <v>0.52325180803596194</v>
      </c>
      <c r="N269" s="10">
        <v>0</v>
      </c>
      <c r="O269" s="16"/>
    </row>
    <row r="270" spans="1:15" ht="25.5" outlineLevel="5" x14ac:dyDescent="0.25">
      <c r="A270" s="8" t="s">
        <v>20</v>
      </c>
      <c r="B270" s="9" t="s">
        <v>255</v>
      </c>
      <c r="C270" s="9" t="s">
        <v>21</v>
      </c>
      <c r="D270" s="10">
        <v>5033019.3600000003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3628000</v>
      </c>
      <c r="M270" s="11">
        <v>0.52325180803596194</v>
      </c>
      <c r="N270" s="10">
        <v>0</v>
      </c>
      <c r="O270" s="16"/>
    </row>
    <row r="271" spans="1:15" ht="25.5" outlineLevel="1" x14ac:dyDescent="0.25">
      <c r="A271" s="8" t="s">
        <v>256</v>
      </c>
      <c r="B271" s="9" t="s">
        <v>257</v>
      </c>
      <c r="C271" s="9" t="s">
        <v>6</v>
      </c>
      <c r="D271" s="10">
        <v>2741468.8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1200000</v>
      </c>
      <c r="M271" s="11">
        <v>0.93235944906613566</v>
      </c>
      <c r="N271" s="10">
        <v>0</v>
      </c>
      <c r="O271" s="16"/>
    </row>
    <row r="272" spans="1:15" ht="25.5" outlineLevel="3" x14ac:dyDescent="0.25">
      <c r="A272" s="8" t="s">
        <v>258</v>
      </c>
      <c r="B272" s="9" t="s">
        <v>259</v>
      </c>
      <c r="C272" s="9" t="s">
        <v>6</v>
      </c>
      <c r="D272" s="10">
        <v>2741468.8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1200000</v>
      </c>
      <c r="M272" s="11">
        <v>0.93235944906613566</v>
      </c>
      <c r="N272" s="10">
        <v>0</v>
      </c>
      <c r="O272" s="16"/>
    </row>
    <row r="273" spans="1:15" outlineLevel="4" x14ac:dyDescent="0.25">
      <c r="A273" s="8" t="s">
        <v>260</v>
      </c>
      <c r="B273" s="9" t="s">
        <v>261</v>
      </c>
      <c r="C273" s="9" t="s">
        <v>6</v>
      </c>
      <c r="D273" s="10">
        <v>2141513.19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1200000</v>
      </c>
      <c r="M273" s="11">
        <v>0.9134096110797244</v>
      </c>
      <c r="N273" s="10">
        <v>0</v>
      </c>
      <c r="O273" s="16"/>
    </row>
    <row r="274" spans="1:15" outlineLevel="5" x14ac:dyDescent="0.25">
      <c r="A274" s="8" t="s">
        <v>16</v>
      </c>
      <c r="B274" s="9" t="s">
        <v>261</v>
      </c>
      <c r="C274" s="9" t="s">
        <v>17</v>
      </c>
      <c r="D274" s="10">
        <v>2141513.19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1200000</v>
      </c>
      <c r="M274" s="11">
        <v>0.9134096110797244</v>
      </c>
      <c r="N274" s="10">
        <v>0</v>
      </c>
      <c r="O274" s="16"/>
    </row>
    <row r="275" spans="1:15" outlineLevel="4" x14ac:dyDescent="0.25">
      <c r="A275" s="8" t="s">
        <v>262</v>
      </c>
      <c r="B275" s="9" t="s">
        <v>263</v>
      </c>
      <c r="C275" s="9" t="s">
        <v>6</v>
      </c>
      <c r="D275" s="10">
        <v>516884.83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1">
        <v>1</v>
      </c>
      <c r="N275" s="10">
        <v>0</v>
      </c>
      <c r="O275" s="16"/>
    </row>
    <row r="276" spans="1:15" outlineLevel="5" x14ac:dyDescent="0.25">
      <c r="A276" s="8" t="s">
        <v>16</v>
      </c>
      <c r="B276" s="9" t="s">
        <v>263</v>
      </c>
      <c r="C276" s="9" t="s">
        <v>17</v>
      </c>
      <c r="D276" s="10">
        <v>516884.83</v>
      </c>
      <c r="E276" s="10">
        <v>0</v>
      </c>
      <c r="F276" s="10">
        <v>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1">
        <v>1</v>
      </c>
      <c r="N276" s="10">
        <v>0</v>
      </c>
      <c r="O276" s="16"/>
    </row>
    <row r="277" spans="1:15" ht="25.5" outlineLevel="4" x14ac:dyDescent="0.25">
      <c r="A277" s="8" t="s">
        <v>264</v>
      </c>
      <c r="B277" s="9" t="s">
        <v>265</v>
      </c>
      <c r="C277" s="9" t="s">
        <v>6</v>
      </c>
      <c r="D277" s="10">
        <v>83070.78</v>
      </c>
      <c r="E277" s="10">
        <v>0</v>
      </c>
      <c r="F277" s="10">
        <v>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1">
        <v>1</v>
      </c>
      <c r="N277" s="10">
        <v>0</v>
      </c>
      <c r="O277" s="16"/>
    </row>
    <row r="278" spans="1:15" outlineLevel="5" x14ac:dyDescent="0.25">
      <c r="A278" s="8" t="s">
        <v>16</v>
      </c>
      <c r="B278" s="9" t="s">
        <v>265</v>
      </c>
      <c r="C278" s="9" t="s">
        <v>17</v>
      </c>
      <c r="D278" s="10">
        <v>83070.78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1">
        <v>1</v>
      </c>
      <c r="N278" s="10">
        <v>0</v>
      </c>
      <c r="O278" s="16"/>
    </row>
    <row r="279" spans="1:15" ht="38.25" outlineLevel="1" x14ac:dyDescent="0.25">
      <c r="A279" s="8" t="s">
        <v>266</v>
      </c>
      <c r="B279" s="9" t="s">
        <v>267</v>
      </c>
      <c r="C279" s="9" t="s">
        <v>6</v>
      </c>
      <c r="D279" s="10">
        <v>109206689.29000001</v>
      </c>
      <c r="E279" s="10">
        <v>0</v>
      </c>
      <c r="F279" s="10">
        <v>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112343620</v>
      </c>
      <c r="M279" s="11">
        <v>0.86175548111426503</v>
      </c>
      <c r="N279" s="10">
        <v>0</v>
      </c>
      <c r="O279" s="16"/>
    </row>
    <row r="280" spans="1:15" ht="38.25" outlineLevel="3" x14ac:dyDescent="0.25">
      <c r="A280" s="8" t="s">
        <v>268</v>
      </c>
      <c r="B280" s="9" t="s">
        <v>269</v>
      </c>
      <c r="C280" s="9" t="s">
        <v>6</v>
      </c>
      <c r="D280" s="10">
        <v>109206689.29000001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112343620</v>
      </c>
      <c r="M280" s="11">
        <v>0.86175548111426503</v>
      </c>
      <c r="N280" s="10">
        <v>0</v>
      </c>
      <c r="O280" s="16"/>
    </row>
    <row r="281" spans="1:15" ht="38.25" outlineLevel="4" x14ac:dyDescent="0.25">
      <c r="A281" s="8" t="s">
        <v>270</v>
      </c>
      <c r="B281" s="9" t="s">
        <v>271</v>
      </c>
      <c r="C281" s="9" t="s">
        <v>6</v>
      </c>
      <c r="D281" s="10">
        <v>1874880</v>
      </c>
      <c r="E281" s="10">
        <v>0</v>
      </c>
      <c r="F281" s="10">
        <v>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1874880</v>
      </c>
      <c r="M281" s="11">
        <v>0.45958032514080899</v>
      </c>
      <c r="N281" s="10">
        <v>0</v>
      </c>
      <c r="O281" s="16"/>
    </row>
    <row r="282" spans="1:15" ht="25.5" outlineLevel="5" x14ac:dyDescent="0.25">
      <c r="A282" s="8" t="s">
        <v>20</v>
      </c>
      <c r="B282" s="9" t="s">
        <v>271</v>
      </c>
      <c r="C282" s="9" t="s">
        <v>21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1874880</v>
      </c>
      <c r="M282" s="11">
        <v>0</v>
      </c>
      <c r="N282" s="10">
        <v>0</v>
      </c>
      <c r="O282" s="16"/>
    </row>
    <row r="283" spans="1:15" outlineLevel="5" x14ac:dyDescent="0.25">
      <c r="A283" s="8" t="s">
        <v>272</v>
      </c>
      <c r="B283" s="9" t="s">
        <v>271</v>
      </c>
      <c r="C283" s="9" t="s">
        <v>273</v>
      </c>
      <c r="D283" s="10">
        <v>1874880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1">
        <v>0.45958032514080899</v>
      </c>
      <c r="N283" s="10">
        <v>0</v>
      </c>
      <c r="O283" s="16"/>
    </row>
    <row r="284" spans="1:15" ht="38.25" outlineLevel="4" x14ac:dyDescent="0.25">
      <c r="A284" s="8" t="s">
        <v>274</v>
      </c>
      <c r="B284" s="9" t="s">
        <v>275</v>
      </c>
      <c r="C284" s="9" t="s">
        <v>6</v>
      </c>
      <c r="D284" s="10">
        <v>102131809.29000001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105268740</v>
      </c>
      <c r="M284" s="11">
        <v>0.88220867677140125</v>
      </c>
      <c r="N284" s="10">
        <v>0</v>
      </c>
      <c r="O284" s="16"/>
    </row>
    <row r="285" spans="1:15" outlineLevel="5" x14ac:dyDescent="0.25">
      <c r="A285" s="8" t="s">
        <v>16</v>
      </c>
      <c r="B285" s="9" t="s">
        <v>275</v>
      </c>
      <c r="C285" s="9" t="s">
        <v>17</v>
      </c>
      <c r="D285" s="10">
        <v>8902153.0399999991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1">
        <v>0.84741229521706807</v>
      </c>
      <c r="N285" s="10">
        <v>0</v>
      </c>
      <c r="O285" s="16"/>
    </row>
    <row r="286" spans="1:15" ht="25.5" outlineLevel="5" x14ac:dyDescent="0.25">
      <c r="A286" s="8" t="s">
        <v>276</v>
      </c>
      <c r="B286" s="9" t="s">
        <v>275</v>
      </c>
      <c r="C286" s="9" t="s">
        <v>277</v>
      </c>
      <c r="D286" s="10">
        <v>82266064.739999995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1">
        <v>0.95782100479746368</v>
      </c>
      <c r="N286" s="10">
        <v>0</v>
      </c>
      <c r="O286" s="16"/>
    </row>
    <row r="287" spans="1:15" ht="25.5" outlineLevel="5" x14ac:dyDescent="0.25">
      <c r="A287" s="8" t="s">
        <v>20</v>
      </c>
      <c r="B287" s="9" t="s">
        <v>275</v>
      </c>
      <c r="C287" s="9" t="s">
        <v>21</v>
      </c>
      <c r="D287" s="10">
        <v>4204515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4420000</v>
      </c>
      <c r="M287" s="11">
        <v>0.4513338637155534</v>
      </c>
      <c r="N287" s="10">
        <v>0</v>
      </c>
      <c r="O287" s="16"/>
    </row>
    <row r="288" spans="1:15" ht="25.5" outlineLevel="5" x14ac:dyDescent="0.25">
      <c r="A288" s="8" t="s">
        <v>36</v>
      </c>
      <c r="B288" s="9" t="s">
        <v>275</v>
      </c>
      <c r="C288" s="9" t="s">
        <v>37</v>
      </c>
      <c r="D288" s="10">
        <v>25000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1">
        <v>1</v>
      </c>
      <c r="N288" s="10">
        <v>0</v>
      </c>
      <c r="O288" s="16"/>
    </row>
    <row r="289" spans="1:15" outlineLevel="5" x14ac:dyDescent="0.25">
      <c r="A289" s="8" t="s">
        <v>52</v>
      </c>
      <c r="B289" s="9" t="s">
        <v>275</v>
      </c>
      <c r="C289" s="9" t="s">
        <v>53</v>
      </c>
      <c r="D289" s="10">
        <v>2126000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650000</v>
      </c>
      <c r="M289" s="11">
        <v>0.86499040451552212</v>
      </c>
      <c r="N289" s="10">
        <v>0</v>
      </c>
      <c r="O289" s="16"/>
    </row>
    <row r="290" spans="1:15" outlineLevel="5" x14ac:dyDescent="0.25">
      <c r="A290" s="8" t="s">
        <v>278</v>
      </c>
      <c r="B290" s="9" t="s">
        <v>275</v>
      </c>
      <c r="C290" s="9" t="s">
        <v>279</v>
      </c>
      <c r="D290" s="10">
        <v>4608076.51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100198740</v>
      </c>
      <c r="M290" s="11">
        <v>0</v>
      </c>
      <c r="N290" s="10">
        <v>0</v>
      </c>
      <c r="O290" s="16"/>
    </row>
    <row r="291" spans="1:15" outlineLevel="4" x14ac:dyDescent="0.25">
      <c r="A291" s="8" t="s">
        <v>280</v>
      </c>
      <c r="B291" s="9" t="s">
        <v>281</v>
      </c>
      <c r="C291" s="9" t="s">
        <v>6</v>
      </c>
      <c r="D291" s="10">
        <v>5200000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5200000</v>
      </c>
      <c r="M291" s="11">
        <v>0.60504553461538457</v>
      </c>
      <c r="N291" s="10">
        <v>0</v>
      </c>
      <c r="O291" s="16"/>
    </row>
    <row r="292" spans="1:15" ht="25.5" outlineLevel="5" x14ac:dyDescent="0.25">
      <c r="A292" s="8" t="s">
        <v>175</v>
      </c>
      <c r="B292" s="9" t="s">
        <v>281</v>
      </c>
      <c r="C292" s="9" t="s">
        <v>176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5200000</v>
      </c>
      <c r="M292" s="11">
        <v>0</v>
      </c>
      <c r="N292" s="10">
        <v>0</v>
      </c>
      <c r="O292" s="16"/>
    </row>
    <row r="293" spans="1:15" ht="25.5" outlineLevel="5" x14ac:dyDescent="0.25">
      <c r="A293" s="8" t="s">
        <v>36</v>
      </c>
      <c r="B293" s="9" t="s">
        <v>281</v>
      </c>
      <c r="C293" s="9" t="s">
        <v>37</v>
      </c>
      <c r="D293" s="10">
        <v>5200000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1">
        <v>0.60504553461538457</v>
      </c>
      <c r="N293" s="10">
        <v>0</v>
      </c>
      <c r="O293" s="16"/>
    </row>
    <row r="294" spans="1:15" ht="38.25" outlineLevel="1" x14ac:dyDescent="0.25">
      <c r="A294" s="8" t="s">
        <v>282</v>
      </c>
      <c r="B294" s="9" t="s">
        <v>283</v>
      </c>
      <c r="C294" s="9" t="s">
        <v>6</v>
      </c>
      <c r="D294" s="10">
        <v>15127476.57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11994089</v>
      </c>
      <c r="M294" s="11">
        <v>0.40405921382299653</v>
      </c>
      <c r="N294" s="10">
        <v>0</v>
      </c>
      <c r="O294" s="16"/>
    </row>
    <row r="295" spans="1:15" ht="25.5" outlineLevel="3" x14ac:dyDescent="0.25">
      <c r="A295" s="8" t="s">
        <v>284</v>
      </c>
      <c r="B295" s="9" t="s">
        <v>285</v>
      </c>
      <c r="C295" s="9" t="s">
        <v>6</v>
      </c>
      <c r="D295" s="10">
        <v>15127476.57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11994089</v>
      </c>
      <c r="M295" s="11">
        <v>0.40405921382299653</v>
      </c>
      <c r="N295" s="10">
        <v>0</v>
      </c>
      <c r="O295" s="16"/>
    </row>
    <row r="296" spans="1:15" ht="51" outlineLevel="4" x14ac:dyDescent="0.25">
      <c r="A296" s="8" t="s">
        <v>286</v>
      </c>
      <c r="B296" s="9" t="s">
        <v>287</v>
      </c>
      <c r="C296" s="9" t="s">
        <v>6</v>
      </c>
      <c r="D296" s="10">
        <v>125000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1">
        <v>1</v>
      </c>
      <c r="N296" s="10">
        <v>0</v>
      </c>
      <c r="O296" s="16"/>
    </row>
    <row r="297" spans="1:15" ht="25.5" outlineLevel="5" x14ac:dyDescent="0.25">
      <c r="A297" s="8" t="s">
        <v>20</v>
      </c>
      <c r="B297" s="9" t="s">
        <v>287</v>
      </c>
      <c r="C297" s="9" t="s">
        <v>21</v>
      </c>
      <c r="D297" s="10">
        <v>125000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1">
        <v>1</v>
      </c>
      <c r="N297" s="10">
        <v>0</v>
      </c>
      <c r="O297" s="16"/>
    </row>
    <row r="298" spans="1:15" outlineLevel="4" x14ac:dyDescent="0.25">
      <c r="A298" s="8" t="s">
        <v>288</v>
      </c>
      <c r="B298" s="9" t="s">
        <v>289</v>
      </c>
      <c r="C298" s="9" t="s">
        <v>6</v>
      </c>
      <c r="D298" s="10">
        <v>165000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165000</v>
      </c>
      <c r="M298" s="11">
        <v>0.56084848484848482</v>
      </c>
      <c r="N298" s="10">
        <v>0</v>
      </c>
      <c r="O298" s="16"/>
    </row>
    <row r="299" spans="1:15" ht="25.5" outlineLevel="5" x14ac:dyDescent="0.25">
      <c r="A299" s="8" t="s">
        <v>20</v>
      </c>
      <c r="B299" s="9" t="s">
        <v>289</v>
      </c>
      <c r="C299" s="9" t="s">
        <v>21</v>
      </c>
      <c r="D299" s="10">
        <v>165000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165000</v>
      </c>
      <c r="M299" s="11">
        <v>0.56084848484848482</v>
      </c>
      <c r="N299" s="10">
        <v>0</v>
      </c>
      <c r="O299" s="16"/>
    </row>
    <row r="300" spans="1:15" ht="25.5" outlineLevel="4" x14ac:dyDescent="0.25">
      <c r="A300" s="8" t="s">
        <v>290</v>
      </c>
      <c r="B300" s="9" t="s">
        <v>291</v>
      </c>
      <c r="C300" s="9" t="s">
        <v>6</v>
      </c>
      <c r="D300" s="10">
        <v>933521.38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956000</v>
      </c>
      <c r="M300" s="11">
        <v>0.540890857796958</v>
      </c>
      <c r="N300" s="10">
        <v>0</v>
      </c>
      <c r="O300" s="16"/>
    </row>
    <row r="301" spans="1:15" ht="25.5" outlineLevel="5" x14ac:dyDescent="0.25">
      <c r="A301" s="8" t="s">
        <v>20</v>
      </c>
      <c r="B301" s="9" t="s">
        <v>291</v>
      </c>
      <c r="C301" s="9" t="s">
        <v>21</v>
      </c>
      <c r="D301" s="10">
        <v>933521.38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956000</v>
      </c>
      <c r="M301" s="11">
        <v>0.540890857796958</v>
      </c>
      <c r="N301" s="10">
        <v>0</v>
      </c>
      <c r="O301" s="16"/>
    </row>
    <row r="302" spans="1:15" ht="25.5" outlineLevel="4" x14ac:dyDescent="0.25">
      <c r="A302" s="8" t="s">
        <v>292</v>
      </c>
      <c r="B302" s="9" t="s">
        <v>293</v>
      </c>
      <c r="C302" s="9" t="s">
        <v>6</v>
      </c>
      <c r="D302" s="10">
        <v>380000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430000</v>
      </c>
      <c r="M302" s="11">
        <v>0.55263157894736847</v>
      </c>
      <c r="N302" s="10">
        <v>0</v>
      </c>
      <c r="O302" s="16"/>
    </row>
    <row r="303" spans="1:15" ht="25.5" outlineLevel="5" x14ac:dyDescent="0.25">
      <c r="A303" s="8" t="s">
        <v>20</v>
      </c>
      <c r="B303" s="9" t="s">
        <v>293</v>
      </c>
      <c r="C303" s="9" t="s">
        <v>21</v>
      </c>
      <c r="D303" s="10">
        <v>305000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430000</v>
      </c>
      <c r="M303" s="11">
        <v>0.49180327868852458</v>
      </c>
      <c r="N303" s="10">
        <v>0</v>
      </c>
      <c r="O303" s="16"/>
    </row>
    <row r="304" spans="1:15" outlineLevel="5" x14ac:dyDescent="0.25">
      <c r="A304" s="8" t="s">
        <v>52</v>
      </c>
      <c r="B304" s="9" t="s">
        <v>293</v>
      </c>
      <c r="C304" s="9" t="s">
        <v>53</v>
      </c>
      <c r="D304" s="10">
        <v>75000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1">
        <v>0.8</v>
      </c>
      <c r="N304" s="10">
        <v>0</v>
      </c>
      <c r="O304" s="16"/>
    </row>
    <row r="305" spans="1:15" ht="25.5" outlineLevel="4" x14ac:dyDescent="0.25">
      <c r="A305" s="8" t="s">
        <v>294</v>
      </c>
      <c r="B305" s="9" t="s">
        <v>295</v>
      </c>
      <c r="C305" s="9" t="s">
        <v>6</v>
      </c>
      <c r="D305" s="10">
        <v>250000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250000</v>
      </c>
      <c r="M305" s="11">
        <v>0.2</v>
      </c>
      <c r="N305" s="10">
        <v>0</v>
      </c>
      <c r="O305" s="16"/>
    </row>
    <row r="306" spans="1:15" outlineLevel="5" x14ac:dyDescent="0.25">
      <c r="A306" s="8" t="s">
        <v>272</v>
      </c>
      <c r="B306" s="9" t="s">
        <v>295</v>
      </c>
      <c r="C306" s="9" t="s">
        <v>273</v>
      </c>
      <c r="D306" s="10">
        <v>250000</v>
      </c>
      <c r="E306" s="10">
        <v>0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250000</v>
      </c>
      <c r="M306" s="11">
        <v>0.2</v>
      </c>
      <c r="N306" s="10">
        <v>0</v>
      </c>
      <c r="O306" s="16"/>
    </row>
    <row r="307" spans="1:15" ht="25.5" outlineLevel="4" x14ac:dyDescent="0.25">
      <c r="A307" s="8" t="s">
        <v>296</v>
      </c>
      <c r="B307" s="9" t="s">
        <v>297</v>
      </c>
      <c r="C307" s="9" t="s">
        <v>6</v>
      </c>
      <c r="D307" s="10">
        <v>1745000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2000000</v>
      </c>
      <c r="M307" s="11">
        <v>0</v>
      </c>
      <c r="N307" s="10">
        <v>0</v>
      </c>
      <c r="O307" s="16"/>
    </row>
    <row r="308" spans="1:15" ht="25.5" outlineLevel="5" x14ac:dyDescent="0.25">
      <c r="A308" s="8" t="s">
        <v>20</v>
      </c>
      <c r="B308" s="9" t="s">
        <v>297</v>
      </c>
      <c r="C308" s="9" t="s">
        <v>21</v>
      </c>
      <c r="D308" s="10">
        <v>1745000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2000000</v>
      </c>
      <c r="M308" s="11">
        <v>0</v>
      </c>
      <c r="N308" s="10">
        <v>0</v>
      </c>
      <c r="O308" s="16"/>
    </row>
    <row r="309" spans="1:15" ht="25.5" outlineLevel="4" x14ac:dyDescent="0.25">
      <c r="A309" s="8" t="s">
        <v>298</v>
      </c>
      <c r="B309" s="9" t="s">
        <v>299</v>
      </c>
      <c r="C309" s="9" t="s">
        <v>6</v>
      </c>
      <c r="D309" s="10">
        <v>3305000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1">
        <v>3.7216338880484118E-2</v>
      </c>
      <c r="N309" s="10">
        <v>0</v>
      </c>
      <c r="O309" s="16"/>
    </row>
    <row r="310" spans="1:15" ht="25.5" outlineLevel="5" x14ac:dyDescent="0.25">
      <c r="A310" s="8" t="s">
        <v>20</v>
      </c>
      <c r="B310" s="9" t="s">
        <v>299</v>
      </c>
      <c r="C310" s="9" t="s">
        <v>21</v>
      </c>
      <c r="D310" s="10">
        <v>3305000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1">
        <v>3.7216338880484118E-2</v>
      </c>
      <c r="N310" s="10">
        <v>0</v>
      </c>
      <c r="O310" s="16"/>
    </row>
    <row r="311" spans="1:15" outlineLevel="4" x14ac:dyDescent="0.25">
      <c r="A311" s="8" t="s">
        <v>300</v>
      </c>
      <c r="B311" s="9" t="s">
        <v>301</v>
      </c>
      <c r="C311" s="9" t="s">
        <v>6</v>
      </c>
      <c r="D311" s="10">
        <v>100000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100000</v>
      </c>
      <c r="M311" s="11">
        <v>0</v>
      </c>
      <c r="N311" s="10">
        <v>0</v>
      </c>
      <c r="O311" s="16"/>
    </row>
    <row r="312" spans="1:15" ht="25.5" outlineLevel="5" x14ac:dyDescent="0.25">
      <c r="A312" s="8" t="s">
        <v>20</v>
      </c>
      <c r="B312" s="9" t="s">
        <v>301</v>
      </c>
      <c r="C312" s="9" t="s">
        <v>21</v>
      </c>
      <c r="D312" s="10">
        <v>100000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100000</v>
      </c>
      <c r="M312" s="11">
        <v>0</v>
      </c>
      <c r="N312" s="10">
        <v>0</v>
      </c>
      <c r="O312" s="16"/>
    </row>
    <row r="313" spans="1:15" outlineLevel="4" x14ac:dyDescent="0.25">
      <c r="A313" s="8" t="s">
        <v>302</v>
      </c>
      <c r="B313" s="9" t="s">
        <v>303</v>
      </c>
      <c r="C313" s="9" t="s">
        <v>6</v>
      </c>
      <c r="D313" s="10">
        <v>93474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100000</v>
      </c>
      <c r="M313" s="11">
        <v>0.24667822068168688</v>
      </c>
      <c r="N313" s="10">
        <v>0</v>
      </c>
      <c r="O313" s="16"/>
    </row>
    <row r="314" spans="1:15" ht="25.5" outlineLevel="5" x14ac:dyDescent="0.25">
      <c r="A314" s="8" t="s">
        <v>20</v>
      </c>
      <c r="B314" s="9" t="s">
        <v>303</v>
      </c>
      <c r="C314" s="9" t="s">
        <v>21</v>
      </c>
      <c r="D314" s="10">
        <v>93474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100000</v>
      </c>
      <c r="M314" s="11">
        <v>0.24667822068168688</v>
      </c>
      <c r="N314" s="10">
        <v>0</v>
      </c>
      <c r="O314" s="16"/>
    </row>
    <row r="315" spans="1:15" outlineLevel="4" x14ac:dyDescent="0.25">
      <c r="A315" s="8" t="s">
        <v>304</v>
      </c>
      <c r="B315" s="9" t="s">
        <v>305</v>
      </c>
      <c r="C315" s="9" t="s">
        <v>6</v>
      </c>
      <c r="D315" s="10">
        <v>8030481.1900000004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7993089</v>
      </c>
      <c r="M315" s="11">
        <v>0.62061848998615232</v>
      </c>
      <c r="N315" s="10">
        <v>0</v>
      </c>
      <c r="O315" s="16"/>
    </row>
    <row r="316" spans="1:15" ht="25.5" outlineLevel="5" x14ac:dyDescent="0.25">
      <c r="A316" s="8" t="s">
        <v>276</v>
      </c>
      <c r="B316" s="9" t="s">
        <v>305</v>
      </c>
      <c r="C316" s="9" t="s">
        <v>277</v>
      </c>
      <c r="D316" s="10">
        <v>7747589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7747589</v>
      </c>
      <c r="M316" s="11">
        <v>0.61619556742103898</v>
      </c>
      <c r="N316" s="10">
        <v>0</v>
      </c>
      <c r="O316" s="16"/>
    </row>
    <row r="317" spans="1:15" ht="25.5" outlineLevel="5" x14ac:dyDescent="0.25">
      <c r="A317" s="8" t="s">
        <v>20</v>
      </c>
      <c r="B317" s="9" t="s">
        <v>305</v>
      </c>
      <c r="C317" s="9" t="s">
        <v>21</v>
      </c>
      <c r="D317" s="10">
        <v>282892.19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245500</v>
      </c>
      <c r="M317" s="11">
        <v>0.74174939223313308</v>
      </c>
      <c r="N317" s="10">
        <v>0</v>
      </c>
      <c r="O317" s="16"/>
    </row>
    <row r="318" spans="1:15" ht="25.5" outlineLevel="1" x14ac:dyDescent="0.25">
      <c r="A318" s="8" t="s">
        <v>306</v>
      </c>
      <c r="B318" s="9" t="s">
        <v>307</v>
      </c>
      <c r="C318" s="9" t="s">
        <v>6</v>
      </c>
      <c r="D318" s="10">
        <v>152425899.37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139156286</v>
      </c>
      <c r="M318" s="11">
        <v>0.50461691089184091</v>
      </c>
      <c r="N318" s="10">
        <v>0</v>
      </c>
      <c r="O318" s="16"/>
    </row>
    <row r="319" spans="1:15" ht="51" outlineLevel="2" x14ac:dyDescent="0.25">
      <c r="A319" s="8" t="s">
        <v>308</v>
      </c>
      <c r="B319" s="9" t="s">
        <v>309</v>
      </c>
      <c r="C319" s="9" t="s">
        <v>6</v>
      </c>
      <c r="D319" s="10">
        <v>8684724.0999999996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2813340</v>
      </c>
      <c r="M319" s="11">
        <v>0.38092920764172578</v>
      </c>
      <c r="N319" s="10">
        <v>0</v>
      </c>
      <c r="O319" s="16"/>
    </row>
    <row r="320" spans="1:15" ht="25.5" outlineLevel="3" x14ac:dyDescent="0.25">
      <c r="A320" s="8" t="s">
        <v>310</v>
      </c>
      <c r="B320" s="9" t="s">
        <v>311</v>
      </c>
      <c r="C320" s="9" t="s">
        <v>6</v>
      </c>
      <c r="D320" s="10">
        <v>8684724.0999999996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2813340</v>
      </c>
      <c r="M320" s="11">
        <v>0.38092920764172578</v>
      </c>
      <c r="N320" s="10">
        <v>0</v>
      </c>
      <c r="O320" s="16"/>
    </row>
    <row r="321" spans="1:15" ht="25.5" outlineLevel="4" x14ac:dyDescent="0.25">
      <c r="A321" s="8" t="s">
        <v>312</v>
      </c>
      <c r="B321" s="9" t="s">
        <v>313</v>
      </c>
      <c r="C321" s="9" t="s">
        <v>6</v>
      </c>
      <c r="D321" s="10">
        <v>620695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410000</v>
      </c>
      <c r="M321" s="11">
        <v>0.58852737656981291</v>
      </c>
      <c r="N321" s="10">
        <v>0</v>
      </c>
      <c r="O321" s="16"/>
    </row>
    <row r="322" spans="1:15" ht="25.5" outlineLevel="5" x14ac:dyDescent="0.25">
      <c r="A322" s="8" t="s">
        <v>20</v>
      </c>
      <c r="B322" s="9" t="s">
        <v>313</v>
      </c>
      <c r="C322" s="9" t="s">
        <v>21</v>
      </c>
      <c r="D322" s="10">
        <v>620695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410000</v>
      </c>
      <c r="M322" s="11">
        <v>0.58852737656981291</v>
      </c>
      <c r="N322" s="10">
        <v>0</v>
      </c>
      <c r="O322" s="16"/>
    </row>
    <row r="323" spans="1:15" ht="25.5" outlineLevel="4" x14ac:dyDescent="0.25">
      <c r="A323" s="8" t="s">
        <v>314</v>
      </c>
      <c r="B323" s="9" t="s">
        <v>315</v>
      </c>
      <c r="C323" s="9" t="s">
        <v>6</v>
      </c>
      <c r="D323" s="10">
        <v>538000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608000</v>
      </c>
      <c r="M323" s="11">
        <v>0.27695851301115243</v>
      </c>
      <c r="N323" s="10">
        <v>0</v>
      </c>
      <c r="O323" s="16"/>
    </row>
    <row r="324" spans="1:15" ht="25.5" outlineLevel="5" x14ac:dyDescent="0.25">
      <c r="A324" s="8" t="s">
        <v>20</v>
      </c>
      <c r="B324" s="9" t="s">
        <v>315</v>
      </c>
      <c r="C324" s="9" t="s">
        <v>21</v>
      </c>
      <c r="D324" s="10">
        <v>538000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608000</v>
      </c>
      <c r="M324" s="11">
        <v>0.27695851301115243</v>
      </c>
      <c r="N324" s="10">
        <v>0</v>
      </c>
      <c r="O324" s="16"/>
    </row>
    <row r="325" spans="1:15" ht="25.5" outlineLevel="4" x14ac:dyDescent="0.25">
      <c r="A325" s="8" t="s">
        <v>316</v>
      </c>
      <c r="B325" s="9" t="s">
        <v>317</v>
      </c>
      <c r="C325" s="9" t="s">
        <v>6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1">
        <v>0</v>
      </c>
      <c r="N325" s="10">
        <v>0</v>
      </c>
      <c r="O325" s="16"/>
    </row>
    <row r="326" spans="1:15" ht="25.5" outlineLevel="5" x14ac:dyDescent="0.25">
      <c r="A326" s="8" t="s">
        <v>20</v>
      </c>
      <c r="B326" s="9" t="s">
        <v>317</v>
      </c>
      <c r="C326" s="9" t="s">
        <v>21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1">
        <v>0</v>
      </c>
      <c r="N326" s="10">
        <v>0</v>
      </c>
      <c r="O326" s="16"/>
    </row>
    <row r="327" spans="1:15" ht="25.5" outlineLevel="4" x14ac:dyDescent="0.25">
      <c r="A327" s="8" t="s">
        <v>318</v>
      </c>
      <c r="B327" s="9" t="s">
        <v>319</v>
      </c>
      <c r="C327" s="9" t="s">
        <v>6</v>
      </c>
      <c r="D327" s="10">
        <v>774137.91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1">
        <v>4.3144767319301031E-2</v>
      </c>
      <c r="N327" s="10">
        <v>0</v>
      </c>
      <c r="O327" s="16"/>
    </row>
    <row r="328" spans="1:15" ht="25.5" outlineLevel="5" x14ac:dyDescent="0.25">
      <c r="A328" s="8" t="s">
        <v>20</v>
      </c>
      <c r="B328" s="9" t="s">
        <v>319</v>
      </c>
      <c r="C328" s="9" t="s">
        <v>21</v>
      </c>
      <c r="D328" s="10">
        <v>774137.91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1">
        <v>4.3144767319301031E-2</v>
      </c>
      <c r="N328" s="10">
        <v>0</v>
      </c>
      <c r="O328" s="16"/>
    </row>
    <row r="329" spans="1:15" ht="51" outlineLevel="4" x14ac:dyDescent="0.25">
      <c r="A329" s="8" t="s">
        <v>320</v>
      </c>
      <c r="B329" s="9" t="s">
        <v>321</v>
      </c>
      <c r="C329" s="9" t="s">
        <v>6</v>
      </c>
      <c r="D329" s="10">
        <v>4956551.1900000004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1">
        <v>0.50240104551406839</v>
      </c>
      <c r="N329" s="10">
        <v>0</v>
      </c>
      <c r="O329" s="16"/>
    </row>
    <row r="330" spans="1:15" ht="25.5" outlineLevel="5" x14ac:dyDescent="0.25">
      <c r="A330" s="8" t="s">
        <v>20</v>
      </c>
      <c r="B330" s="9" t="s">
        <v>321</v>
      </c>
      <c r="C330" s="9" t="s">
        <v>21</v>
      </c>
      <c r="D330" s="10">
        <v>4956551.1900000004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1">
        <v>0.50240104551406839</v>
      </c>
      <c r="N330" s="10">
        <v>0</v>
      </c>
      <c r="O330" s="16"/>
    </row>
    <row r="331" spans="1:15" ht="38.25" outlineLevel="4" x14ac:dyDescent="0.25">
      <c r="A331" s="8" t="s">
        <v>322</v>
      </c>
      <c r="B331" s="9" t="s">
        <v>323</v>
      </c>
      <c r="C331" s="9" t="s">
        <v>6</v>
      </c>
      <c r="D331" s="10">
        <v>1524951.11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1524951.11</v>
      </c>
      <c r="M331" s="11">
        <v>0</v>
      </c>
      <c r="N331" s="10">
        <v>0</v>
      </c>
      <c r="O331" s="16"/>
    </row>
    <row r="332" spans="1:15" ht="25.5" outlineLevel="5" x14ac:dyDescent="0.25">
      <c r="A332" s="8" t="s">
        <v>20</v>
      </c>
      <c r="B332" s="9" t="s">
        <v>323</v>
      </c>
      <c r="C332" s="9" t="s">
        <v>21</v>
      </c>
      <c r="D332" s="10">
        <v>1524951.11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1524951.11</v>
      </c>
      <c r="M332" s="11">
        <v>0</v>
      </c>
      <c r="N332" s="10">
        <v>0</v>
      </c>
      <c r="O332" s="16"/>
    </row>
    <row r="333" spans="1:15" ht="51" outlineLevel="4" x14ac:dyDescent="0.25">
      <c r="A333" s="8" t="s">
        <v>324</v>
      </c>
      <c r="B333" s="9" t="s">
        <v>325</v>
      </c>
      <c r="C333" s="9" t="s">
        <v>6</v>
      </c>
      <c r="D333" s="10">
        <v>270388.89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270388.89</v>
      </c>
      <c r="M333" s="11">
        <v>1</v>
      </c>
      <c r="N333" s="10">
        <v>0</v>
      </c>
      <c r="O333" s="16"/>
    </row>
    <row r="334" spans="1:15" ht="25.5" outlineLevel="5" x14ac:dyDescent="0.25">
      <c r="A334" s="8" t="s">
        <v>20</v>
      </c>
      <c r="B334" s="9" t="s">
        <v>325</v>
      </c>
      <c r="C334" s="9" t="s">
        <v>21</v>
      </c>
      <c r="D334" s="10">
        <v>270388.89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270388.89</v>
      </c>
      <c r="M334" s="11">
        <v>1</v>
      </c>
      <c r="N334" s="10">
        <v>0</v>
      </c>
      <c r="O334" s="16"/>
    </row>
    <row r="335" spans="1:15" ht="25.5" outlineLevel="4" x14ac:dyDescent="0.25">
      <c r="A335" s="8" t="s">
        <v>326</v>
      </c>
      <c r="B335" s="9" t="s">
        <v>327</v>
      </c>
      <c r="C335" s="9" t="s">
        <v>6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1">
        <v>0</v>
      </c>
      <c r="N335" s="10">
        <v>0</v>
      </c>
      <c r="O335" s="16"/>
    </row>
    <row r="336" spans="1:15" ht="25.5" outlineLevel="5" x14ac:dyDescent="0.25">
      <c r="A336" s="8" t="s">
        <v>20</v>
      </c>
      <c r="B336" s="9" t="s">
        <v>327</v>
      </c>
      <c r="C336" s="9" t="s">
        <v>21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1">
        <v>0</v>
      </c>
      <c r="N336" s="10">
        <v>0</v>
      </c>
      <c r="O336" s="16"/>
    </row>
    <row r="337" spans="1:15" ht="51" outlineLevel="2" x14ac:dyDescent="0.25">
      <c r="A337" s="8" t="s">
        <v>328</v>
      </c>
      <c r="B337" s="9" t="s">
        <v>329</v>
      </c>
      <c r="C337" s="9" t="s">
        <v>6</v>
      </c>
      <c r="D337" s="10">
        <v>3517079.5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1110000</v>
      </c>
      <c r="M337" s="11">
        <v>0.66011373925440131</v>
      </c>
      <c r="N337" s="10">
        <v>0</v>
      </c>
      <c r="O337" s="16"/>
    </row>
    <row r="338" spans="1:15" ht="25.5" outlineLevel="3" x14ac:dyDescent="0.25">
      <c r="A338" s="8" t="s">
        <v>330</v>
      </c>
      <c r="B338" s="9" t="s">
        <v>331</v>
      </c>
      <c r="C338" s="9" t="s">
        <v>6</v>
      </c>
      <c r="D338" s="10">
        <v>3310079.5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1053000</v>
      </c>
      <c r="M338" s="11">
        <v>0.70139478523098919</v>
      </c>
      <c r="N338" s="10">
        <v>0</v>
      </c>
      <c r="O338" s="16"/>
    </row>
    <row r="339" spans="1:15" ht="51" outlineLevel="4" x14ac:dyDescent="0.25">
      <c r="A339" s="8" t="s">
        <v>286</v>
      </c>
      <c r="B339" s="9" t="s">
        <v>332</v>
      </c>
      <c r="C339" s="9" t="s">
        <v>6</v>
      </c>
      <c r="D339" s="10">
        <v>1828412.5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1">
        <v>0.84139246477477048</v>
      </c>
      <c r="N339" s="10">
        <v>0</v>
      </c>
      <c r="O339" s="16"/>
    </row>
    <row r="340" spans="1:15" ht="25.5" outlineLevel="5" x14ac:dyDescent="0.25">
      <c r="A340" s="8" t="s">
        <v>20</v>
      </c>
      <c r="B340" s="9" t="s">
        <v>332</v>
      </c>
      <c r="C340" s="9" t="s">
        <v>21</v>
      </c>
      <c r="D340" s="10">
        <v>1828412.5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1">
        <v>0.84139246477477048</v>
      </c>
      <c r="N340" s="10">
        <v>0</v>
      </c>
      <c r="O340" s="16"/>
    </row>
    <row r="341" spans="1:15" ht="38.25" outlineLevel="4" x14ac:dyDescent="0.25">
      <c r="A341" s="8" t="s">
        <v>333</v>
      </c>
      <c r="B341" s="9" t="s">
        <v>334</v>
      </c>
      <c r="C341" s="9" t="s">
        <v>6</v>
      </c>
      <c r="D341" s="10">
        <v>574400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775000</v>
      </c>
      <c r="M341" s="11">
        <v>0.65748607242339829</v>
      </c>
      <c r="N341" s="10">
        <v>0</v>
      </c>
      <c r="O341" s="16"/>
    </row>
    <row r="342" spans="1:15" ht="25.5" outlineLevel="5" x14ac:dyDescent="0.25">
      <c r="A342" s="8" t="s">
        <v>20</v>
      </c>
      <c r="B342" s="9" t="s">
        <v>334</v>
      </c>
      <c r="C342" s="9" t="s">
        <v>21</v>
      </c>
      <c r="D342" s="10">
        <v>574400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775000</v>
      </c>
      <c r="M342" s="11">
        <v>0.65748607242339829</v>
      </c>
      <c r="N342" s="10">
        <v>0</v>
      </c>
      <c r="O342" s="16"/>
    </row>
    <row r="343" spans="1:15" ht="25.5" outlineLevel="4" x14ac:dyDescent="0.25">
      <c r="A343" s="8" t="s">
        <v>335</v>
      </c>
      <c r="B343" s="9" t="s">
        <v>336</v>
      </c>
      <c r="C343" s="9" t="s">
        <v>6</v>
      </c>
      <c r="D343" s="10">
        <v>424567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278000</v>
      </c>
      <c r="M343" s="11">
        <v>0.2278792275424138</v>
      </c>
      <c r="N343" s="10">
        <v>0</v>
      </c>
      <c r="O343" s="16"/>
    </row>
    <row r="344" spans="1:15" ht="25.5" outlineLevel="5" x14ac:dyDescent="0.25">
      <c r="A344" s="8" t="s">
        <v>20</v>
      </c>
      <c r="B344" s="9" t="s">
        <v>336</v>
      </c>
      <c r="C344" s="9" t="s">
        <v>21</v>
      </c>
      <c r="D344" s="10">
        <v>424567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278000</v>
      </c>
      <c r="M344" s="11">
        <v>0.2278792275424138</v>
      </c>
      <c r="N344" s="10">
        <v>0</v>
      </c>
      <c r="O344" s="16"/>
    </row>
    <row r="345" spans="1:15" ht="25.5" outlineLevel="4" x14ac:dyDescent="0.25">
      <c r="A345" s="8" t="s">
        <v>337</v>
      </c>
      <c r="B345" s="9" t="s">
        <v>338</v>
      </c>
      <c r="C345" s="9" t="s">
        <v>6</v>
      </c>
      <c r="D345" s="10">
        <v>82700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1">
        <v>0.63724304715840385</v>
      </c>
      <c r="N345" s="10">
        <v>0</v>
      </c>
      <c r="O345" s="16"/>
    </row>
    <row r="346" spans="1:15" ht="25.5" outlineLevel="5" x14ac:dyDescent="0.25">
      <c r="A346" s="8" t="s">
        <v>20</v>
      </c>
      <c r="B346" s="9" t="s">
        <v>338</v>
      </c>
      <c r="C346" s="9" t="s">
        <v>21</v>
      </c>
      <c r="D346" s="10">
        <v>82700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1">
        <v>0.63724304715840385</v>
      </c>
      <c r="N346" s="10">
        <v>0</v>
      </c>
      <c r="O346" s="16"/>
    </row>
    <row r="347" spans="1:15" ht="25.5" outlineLevel="4" x14ac:dyDescent="0.25">
      <c r="A347" s="8" t="s">
        <v>339</v>
      </c>
      <c r="B347" s="9" t="s">
        <v>340</v>
      </c>
      <c r="C347" s="9" t="s">
        <v>6</v>
      </c>
      <c r="D347" s="10">
        <v>400000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1">
        <v>0.64037500000000003</v>
      </c>
      <c r="N347" s="10">
        <v>0</v>
      </c>
      <c r="O347" s="16"/>
    </row>
    <row r="348" spans="1:15" ht="25.5" outlineLevel="5" x14ac:dyDescent="0.25">
      <c r="A348" s="8" t="s">
        <v>20</v>
      </c>
      <c r="B348" s="9" t="s">
        <v>340</v>
      </c>
      <c r="C348" s="9" t="s">
        <v>21</v>
      </c>
      <c r="D348" s="10">
        <v>400000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1">
        <v>0.64037500000000003</v>
      </c>
      <c r="N348" s="10">
        <v>0</v>
      </c>
      <c r="O348" s="16"/>
    </row>
    <row r="349" spans="1:15" ht="25.5" outlineLevel="3" x14ac:dyDescent="0.25">
      <c r="A349" s="8" t="s">
        <v>341</v>
      </c>
      <c r="B349" s="9" t="s">
        <v>342</v>
      </c>
      <c r="C349" s="9" t="s">
        <v>6</v>
      </c>
      <c r="D349" s="10">
        <v>207000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57000</v>
      </c>
      <c r="M349" s="11">
        <v>0</v>
      </c>
      <c r="N349" s="10">
        <v>0</v>
      </c>
      <c r="O349" s="16"/>
    </row>
    <row r="350" spans="1:15" ht="25.5" outlineLevel="4" x14ac:dyDescent="0.25">
      <c r="A350" s="8" t="s">
        <v>343</v>
      </c>
      <c r="B350" s="9" t="s">
        <v>344</v>
      </c>
      <c r="C350" s="9" t="s">
        <v>6</v>
      </c>
      <c r="D350" s="10">
        <v>207000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57000</v>
      </c>
      <c r="M350" s="11">
        <v>0</v>
      </c>
      <c r="N350" s="10">
        <v>0</v>
      </c>
      <c r="O350" s="16"/>
    </row>
    <row r="351" spans="1:15" ht="25.5" outlineLevel="5" x14ac:dyDescent="0.25">
      <c r="A351" s="8" t="s">
        <v>20</v>
      </c>
      <c r="B351" s="9" t="s">
        <v>344</v>
      </c>
      <c r="C351" s="9" t="s">
        <v>21</v>
      </c>
      <c r="D351" s="10">
        <v>207000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57000</v>
      </c>
      <c r="M351" s="11">
        <v>0</v>
      </c>
      <c r="N351" s="10">
        <v>0</v>
      </c>
      <c r="O351" s="16"/>
    </row>
    <row r="352" spans="1:15" ht="51" outlineLevel="2" x14ac:dyDescent="0.25">
      <c r="A352" s="8" t="s">
        <v>345</v>
      </c>
      <c r="B352" s="9" t="s">
        <v>346</v>
      </c>
      <c r="C352" s="9" t="s">
        <v>6</v>
      </c>
      <c r="D352" s="10">
        <v>63915874.210000001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65383420</v>
      </c>
      <c r="M352" s="11">
        <v>0.48317198648545245</v>
      </c>
      <c r="N352" s="10">
        <v>0</v>
      </c>
      <c r="O352" s="16"/>
    </row>
    <row r="353" spans="1:15" ht="25.5" outlineLevel="3" x14ac:dyDescent="0.25">
      <c r="A353" s="8" t="s">
        <v>347</v>
      </c>
      <c r="B353" s="9" t="s">
        <v>348</v>
      </c>
      <c r="C353" s="9" t="s">
        <v>6</v>
      </c>
      <c r="D353" s="10">
        <v>63915874.210000001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65383420</v>
      </c>
      <c r="M353" s="11">
        <v>0.48317198648545245</v>
      </c>
      <c r="N353" s="10">
        <v>0</v>
      </c>
      <c r="O353" s="16"/>
    </row>
    <row r="354" spans="1:15" ht="25.5" outlineLevel="4" x14ac:dyDescent="0.25">
      <c r="A354" s="8" t="s">
        <v>18</v>
      </c>
      <c r="B354" s="9" t="s">
        <v>349</v>
      </c>
      <c r="C354" s="9" t="s">
        <v>6</v>
      </c>
      <c r="D354" s="10">
        <v>51389699.479999997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64418420</v>
      </c>
      <c r="M354" s="11">
        <v>0.3675035678570191</v>
      </c>
      <c r="N354" s="10">
        <v>0</v>
      </c>
      <c r="O354" s="16"/>
    </row>
    <row r="355" spans="1:15" outlineLevel="5" x14ac:dyDescent="0.25">
      <c r="A355" s="8" t="s">
        <v>16</v>
      </c>
      <c r="B355" s="9" t="s">
        <v>349</v>
      </c>
      <c r="C355" s="9" t="s">
        <v>17</v>
      </c>
      <c r="D355" s="10">
        <v>48713718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61704680</v>
      </c>
      <c r="M355" s="11">
        <v>0.35423572657705987</v>
      </c>
      <c r="N355" s="10">
        <v>0</v>
      </c>
      <c r="O355" s="16"/>
    </row>
    <row r="356" spans="1:15" ht="25.5" outlineLevel="5" x14ac:dyDescent="0.25">
      <c r="A356" s="8" t="s">
        <v>20</v>
      </c>
      <c r="B356" s="9" t="s">
        <v>349</v>
      </c>
      <c r="C356" s="9" t="s">
        <v>21</v>
      </c>
      <c r="D356" s="10">
        <v>2642610.48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2680369</v>
      </c>
      <c r="M356" s="11">
        <v>0.61040877276775196</v>
      </c>
      <c r="N356" s="10">
        <v>0</v>
      </c>
      <c r="O356" s="16"/>
    </row>
    <row r="357" spans="1:15" outlineLevel="5" x14ac:dyDescent="0.25">
      <c r="A357" s="8" t="s">
        <v>22</v>
      </c>
      <c r="B357" s="9" t="s">
        <v>349</v>
      </c>
      <c r="C357" s="9" t="s">
        <v>23</v>
      </c>
      <c r="D357" s="10">
        <v>33371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33371</v>
      </c>
      <c r="M357" s="11">
        <v>0.50001498306913184</v>
      </c>
      <c r="N357" s="10">
        <v>0</v>
      </c>
      <c r="O357" s="16"/>
    </row>
    <row r="358" spans="1:15" ht="25.5" outlineLevel="4" x14ac:dyDescent="0.25">
      <c r="A358" s="8" t="s">
        <v>314</v>
      </c>
      <c r="B358" s="9" t="s">
        <v>350</v>
      </c>
      <c r="C358" s="9" t="s">
        <v>6</v>
      </c>
      <c r="D358" s="10">
        <v>994112.73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965000</v>
      </c>
      <c r="M358" s="11">
        <v>0.46715023959103713</v>
      </c>
      <c r="N358" s="10">
        <v>0</v>
      </c>
      <c r="O358" s="16"/>
    </row>
    <row r="359" spans="1:15" ht="25.5" outlineLevel="5" x14ac:dyDescent="0.25">
      <c r="A359" s="8" t="s">
        <v>20</v>
      </c>
      <c r="B359" s="9" t="s">
        <v>350</v>
      </c>
      <c r="C359" s="9" t="s">
        <v>21</v>
      </c>
      <c r="D359" s="10">
        <v>994112.73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965000</v>
      </c>
      <c r="M359" s="11">
        <v>0.46715023959103713</v>
      </c>
      <c r="N359" s="10">
        <v>0</v>
      </c>
      <c r="O359" s="16"/>
    </row>
    <row r="360" spans="1:15" ht="51" outlineLevel="4" x14ac:dyDescent="0.25">
      <c r="A360" s="8" t="s">
        <v>320</v>
      </c>
      <c r="B360" s="9" t="s">
        <v>351</v>
      </c>
      <c r="C360" s="9" t="s">
        <v>6</v>
      </c>
      <c r="D360" s="10">
        <v>11532062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1">
        <v>1</v>
      </c>
      <c r="N360" s="10">
        <v>0</v>
      </c>
      <c r="O360" s="16"/>
    </row>
    <row r="361" spans="1:15" outlineLevel="5" x14ac:dyDescent="0.25">
      <c r="A361" s="8" t="s">
        <v>16</v>
      </c>
      <c r="B361" s="9" t="s">
        <v>351</v>
      </c>
      <c r="C361" s="9" t="s">
        <v>17</v>
      </c>
      <c r="D361" s="10">
        <v>11532062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1">
        <v>1</v>
      </c>
      <c r="N361" s="10">
        <v>0</v>
      </c>
      <c r="O361" s="16"/>
    </row>
    <row r="362" spans="1:15" ht="51" outlineLevel="2" x14ac:dyDescent="0.25">
      <c r="A362" s="8" t="s">
        <v>352</v>
      </c>
      <c r="B362" s="9" t="s">
        <v>353</v>
      </c>
      <c r="C362" s="9" t="s">
        <v>6</v>
      </c>
      <c r="D362" s="10">
        <v>25565300.93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19540331</v>
      </c>
      <c r="M362" s="11">
        <v>0.55016212828909583</v>
      </c>
      <c r="N362" s="10">
        <v>0</v>
      </c>
      <c r="O362" s="16"/>
    </row>
    <row r="363" spans="1:15" ht="25.5" outlineLevel="3" x14ac:dyDescent="0.25">
      <c r="A363" s="8" t="s">
        <v>354</v>
      </c>
      <c r="B363" s="9" t="s">
        <v>355</v>
      </c>
      <c r="C363" s="9" t="s">
        <v>6</v>
      </c>
      <c r="D363" s="10">
        <v>25565300.93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19540331</v>
      </c>
      <c r="M363" s="11">
        <v>0.55016212828909583</v>
      </c>
      <c r="N363" s="10">
        <v>0</v>
      </c>
      <c r="O363" s="16"/>
    </row>
    <row r="364" spans="1:15" ht="25.5" outlineLevel="4" x14ac:dyDescent="0.25">
      <c r="A364" s="8" t="s">
        <v>18</v>
      </c>
      <c r="B364" s="9" t="s">
        <v>356</v>
      </c>
      <c r="C364" s="9" t="s">
        <v>6</v>
      </c>
      <c r="D364" s="10">
        <v>24287197.93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18262228</v>
      </c>
      <c r="M364" s="11">
        <v>0.55037721554073071</v>
      </c>
      <c r="N364" s="10">
        <v>0</v>
      </c>
      <c r="O364" s="16"/>
    </row>
    <row r="365" spans="1:15" outlineLevel="5" x14ac:dyDescent="0.25">
      <c r="A365" s="8" t="s">
        <v>16</v>
      </c>
      <c r="B365" s="9" t="s">
        <v>356</v>
      </c>
      <c r="C365" s="9" t="s">
        <v>17</v>
      </c>
      <c r="D365" s="10">
        <v>19226421.09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14529825</v>
      </c>
      <c r="M365" s="11">
        <v>0.57548177834068237</v>
      </c>
      <c r="N365" s="10">
        <v>0</v>
      </c>
      <c r="O365" s="16"/>
    </row>
    <row r="366" spans="1:15" ht="25.5" outlineLevel="5" x14ac:dyDescent="0.25">
      <c r="A366" s="8" t="s">
        <v>20</v>
      </c>
      <c r="B366" s="9" t="s">
        <v>356</v>
      </c>
      <c r="C366" s="9" t="s">
        <v>21</v>
      </c>
      <c r="D366" s="10">
        <v>5010289.34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3685010</v>
      </c>
      <c r="M366" s="11">
        <v>0.45485783661348389</v>
      </c>
      <c r="N366" s="10">
        <v>0</v>
      </c>
      <c r="O366" s="16"/>
    </row>
    <row r="367" spans="1:15" outlineLevel="5" x14ac:dyDescent="0.25">
      <c r="A367" s="8" t="s">
        <v>22</v>
      </c>
      <c r="B367" s="9" t="s">
        <v>356</v>
      </c>
      <c r="C367" s="9" t="s">
        <v>23</v>
      </c>
      <c r="D367" s="10">
        <v>50487.5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47393</v>
      </c>
      <c r="M367" s="11">
        <v>0.46934389700420898</v>
      </c>
      <c r="N367" s="10">
        <v>0</v>
      </c>
      <c r="O367" s="16"/>
    </row>
    <row r="368" spans="1:15" ht="25.5" outlineLevel="4" x14ac:dyDescent="0.25">
      <c r="A368" s="8" t="s">
        <v>314</v>
      </c>
      <c r="B368" s="9" t="s">
        <v>357</v>
      </c>
      <c r="C368" s="9" t="s">
        <v>6</v>
      </c>
      <c r="D368" s="10">
        <v>1278103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1278103</v>
      </c>
      <c r="M368" s="11">
        <v>0.54607492510384525</v>
      </c>
      <c r="N368" s="10">
        <v>0</v>
      </c>
      <c r="O368" s="16"/>
    </row>
    <row r="369" spans="1:15" ht="25.5" outlineLevel="5" x14ac:dyDescent="0.25">
      <c r="A369" s="8" t="s">
        <v>20</v>
      </c>
      <c r="B369" s="9" t="s">
        <v>357</v>
      </c>
      <c r="C369" s="9" t="s">
        <v>21</v>
      </c>
      <c r="D369" s="10">
        <v>1278103</v>
      </c>
      <c r="E369" s="10">
        <v>0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1278103</v>
      </c>
      <c r="M369" s="11">
        <v>0.54607492510384525</v>
      </c>
      <c r="N369" s="10">
        <v>0</v>
      </c>
      <c r="O369" s="16"/>
    </row>
    <row r="370" spans="1:15" ht="51" outlineLevel="2" x14ac:dyDescent="0.25">
      <c r="A370" s="8" t="s">
        <v>358</v>
      </c>
      <c r="B370" s="9" t="s">
        <v>359</v>
      </c>
      <c r="C370" s="9" t="s">
        <v>6</v>
      </c>
      <c r="D370" s="10">
        <v>9014148.3599999994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9046574</v>
      </c>
      <c r="M370" s="11">
        <v>0.56269760907285538</v>
      </c>
      <c r="N370" s="10">
        <v>0</v>
      </c>
      <c r="O370" s="16"/>
    </row>
    <row r="371" spans="1:15" ht="25.5" outlineLevel="3" x14ac:dyDescent="0.25">
      <c r="A371" s="8" t="s">
        <v>360</v>
      </c>
      <c r="B371" s="9" t="s">
        <v>361</v>
      </c>
      <c r="C371" s="9" t="s">
        <v>6</v>
      </c>
      <c r="D371" s="10">
        <v>9014148.3599999994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9046574</v>
      </c>
      <c r="M371" s="11">
        <v>0.56269760907285538</v>
      </c>
      <c r="N371" s="10">
        <v>0</v>
      </c>
      <c r="O371" s="16"/>
    </row>
    <row r="372" spans="1:15" ht="25.5" outlineLevel="4" x14ac:dyDescent="0.25">
      <c r="A372" s="8" t="s">
        <v>18</v>
      </c>
      <c r="B372" s="9" t="s">
        <v>362</v>
      </c>
      <c r="C372" s="9" t="s">
        <v>6</v>
      </c>
      <c r="D372" s="10">
        <v>9014148.3599999994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9046574</v>
      </c>
      <c r="M372" s="11">
        <v>0.56269760907285538</v>
      </c>
      <c r="N372" s="10">
        <v>0</v>
      </c>
      <c r="O372" s="16"/>
    </row>
    <row r="373" spans="1:15" outlineLevel="5" x14ac:dyDescent="0.25">
      <c r="A373" s="8" t="s">
        <v>16</v>
      </c>
      <c r="B373" s="9" t="s">
        <v>362</v>
      </c>
      <c r="C373" s="9" t="s">
        <v>17</v>
      </c>
      <c r="D373" s="10">
        <v>7130441.0099999998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7172951</v>
      </c>
      <c r="M373" s="11">
        <v>0.55728165122286033</v>
      </c>
      <c r="N373" s="10">
        <v>0</v>
      </c>
      <c r="O373" s="16"/>
    </row>
    <row r="374" spans="1:15" ht="25.5" outlineLevel="5" x14ac:dyDescent="0.25">
      <c r="A374" s="8" t="s">
        <v>20</v>
      </c>
      <c r="B374" s="9" t="s">
        <v>362</v>
      </c>
      <c r="C374" s="9" t="s">
        <v>21</v>
      </c>
      <c r="D374" s="10">
        <v>1883707.35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1873623</v>
      </c>
      <c r="M374" s="11">
        <v>0.5831987596162429</v>
      </c>
      <c r="N374" s="10">
        <v>0</v>
      </c>
      <c r="O374" s="16"/>
    </row>
    <row r="375" spans="1:15" ht="38.25" outlineLevel="2" x14ac:dyDescent="0.25">
      <c r="A375" s="8" t="s">
        <v>363</v>
      </c>
      <c r="B375" s="9" t="s">
        <v>364</v>
      </c>
      <c r="C375" s="9" t="s">
        <v>6</v>
      </c>
      <c r="D375" s="10">
        <v>3299633.14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3306043</v>
      </c>
      <c r="M375" s="11">
        <v>0.62337475492805849</v>
      </c>
      <c r="N375" s="10">
        <v>0</v>
      </c>
      <c r="O375" s="16"/>
    </row>
    <row r="376" spans="1:15" ht="25.5" outlineLevel="3" x14ac:dyDescent="0.25">
      <c r="A376" s="8" t="s">
        <v>365</v>
      </c>
      <c r="B376" s="9" t="s">
        <v>366</v>
      </c>
      <c r="C376" s="9" t="s">
        <v>6</v>
      </c>
      <c r="D376" s="10">
        <v>3299633.14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3306043</v>
      </c>
      <c r="M376" s="11">
        <v>0.62337475492805849</v>
      </c>
      <c r="N376" s="10">
        <v>0</v>
      </c>
      <c r="O376" s="16"/>
    </row>
    <row r="377" spans="1:15" ht="25.5" outlineLevel="4" x14ac:dyDescent="0.25">
      <c r="A377" s="8" t="s">
        <v>18</v>
      </c>
      <c r="B377" s="9" t="s">
        <v>367</v>
      </c>
      <c r="C377" s="9" t="s">
        <v>6</v>
      </c>
      <c r="D377" s="10">
        <v>3299633.14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3306043</v>
      </c>
      <c r="M377" s="11">
        <v>0.62337475492805849</v>
      </c>
      <c r="N377" s="10">
        <v>0</v>
      </c>
      <c r="O377" s="16"/>
    </row>
    <row r="378" spans="1:15" outlineLevel="5" x14ac:dyDescent="0.25">
      <c r="A378" s="8" t="s">
        <v>16</v>
      </c>
      <c r="B378" s="9" t="s">
        <v>367</v>
      </c>
      <c r="C378" s="9" t="s">
        <v>17</v>
      </c>
      <c r="D378" s="10">
        <v>2207062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2207062</v>
      </c>
      <c r="M378" s="11">
        <v>0.46632129047575466</v>
      </c>
      <c r="N378" s="10">
        <v>0</v>
      </c>
      <c r="O378" s="16"/>
    </row>
    <row r="379" spans="1:15" ht="25.5" outlineLevel="5" x14ac:dyDescent="0.25">
      <c r="A379" s="8" t="s">
        <v>20</v>
      </c>
      <c r="B379" s="9" t="s">
        <v>367</v>
      </c>
      <c r="C379" s="9" t="s">
        <v>21</v>
      </c>
      <c r="D379" s="10">
        <v>1092571.1399999999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1098981</v>
      </c>
      <c r="M379" s="11">
        <v>0.94063257061686623</v>
      </c>
      <c r="N379" s="10">
        <v>0</v>
      </c>
      <c r="O379" s="16"/>
    </row>
    <row r="380" spans="1:15" ht="51" outlineLevel="2" x14ac:dyDescent="0.25">
      <c r="A380" s="8" t="s">
        <v>368</v>
      </c>
      <c r="B380" s="9" t="s">
        <v>369</v>
      </c>
      <c r="C380" s="9" t="s">
        <v>6</v>
      </c>
      <c r="D380" s="10">
        <v>14021124.33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13948819</v>
      </c>
      <c r="M380" s="11">
        <v>0.53239876805229069</v>
      </c>
      <c r="N380" s="10">
        <v>0</v>
      </c>
      <c r="O380" s="16"/>
    </row>
    <row r="381" spans="1:15" ht="25.5" outlineLevel="3" x14ac:dyDescent="0.25">
      <c r="A381" s="8" t="s">
        <v>370</v>
      </c>
      <c r="B381" s="9" t="s">
        <v>371</v>
      </c>
      <c r="C381" s="9" t="s">
        <v>6</v>
      </c>
      <c r="D381" s="10">
        <v>14021124.33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13948819</v>
      </c>
      <c r="M381" s="11">
        <v>0.53239876805229069</v>
      </c>
      <c r="N381" s="10">
        <v>0</v>
      </c>
      <c r="O381" s="16"/>
    </row>
    <row r="382" spans="1:15" ht="25.5" outlineLevel="4" x14ac:dyDescent="0.25">
      <c r="A382" s="8" t="s">
        <v>18</v>
      </c>
      <c r="B382" s="9" t="s">
        <v>372</v>
      </c>
      <c r="C382" s="9" t="s">
        <v>6</v>
      </c>
      <c r="D382" s="10">
        <v>14021124.33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13948819</v>
      </c>
      <c r="M382" s="11">
        <v>0.53239876805229069</v>
      </c>
      <c r="N382" s="10">
        <v>0</v>
      </c>
      <c r="O382" s="16"/>
    </row>
    <row r="383" spans="1:15" outlineLevel="5" x14ac:dyDescent="0.25">
      <c r="A383" s="8" t="s">
        <v>16</v>
      </c>
      <c r="B383" s="9" t="s">
        <v>372</v>
      </c>
      <c r="C383" s="9" t="s">
        <v>17</v>
      </c>
      <c r="D383" s="10">
        <v>12506685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12506685</v>
      </c>
      <c r="M383" s="11">
        <v>0.53458880190873925</v>
      </c>
      <c r="N383" s="10">
        <v>0</v>
      </c>
      <c r="O383" s="16"/>
    </row>
    <row r="384" spans="1:15" ht="25.5" outlineLevel="5" x14ac:dyDescent="0.25">
      <c r="A384" s="8" t="s">
        <v>20</v>
      </c>
      <c r="B384" s="9" t="s">
        <v>372</v>
      </c>
      <c r="C384" s="9" t="s">
        <v>21</v>
      </c>
      <c r="D384" s="10">
        <v>1510667.33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1438362</v>
      </c>
      <c r="M384" s="11">
        <v>0.51434856276398055</v>
      </c>
      <c r="N384" s="10">
        <v>0</v>
      </c>
      <c r="O384" s="16"/>
    </row>
    <row r="385" spans="1:15" outlineLevel="5" x14ac:dyDescent="0.25">
      <c r="A385" s="8" t="s">
        <v>22</v>
      </c>
      <c r="B385" s="9" t="s">
        <v>372</v>
      </c>
      <c r="C385" s="9" t="s">
        <v>23</v>
      </c>
      <c r="D385" s="10">
        <v>3772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3772</v>
      </c>
      <c r="M385" s="11">
        <v>0.5</v>
      </c>
      <c r="N385" s="10">
        <v>0</v>
      </c>
      <c r="O385" s="16"/>
    </row>
    <row r="386" spans="1:15" ht="51" outlineLevel="2" x14ac:dyDescent="0.25">
      <c r="A386" s="8" t="s">
        <v>373</v>
      </c>
      <c r="B386" s="9" t="s">
        <v>374</v>
      </c>
      <c r="C386" s="9" t="s">
        <v>6</v>
      </c>
      <c r="D386" s="10">
        <v>24408014.800000001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24007759</v>
      </c>
      <c r="M386" s="11">
        <v>0.48120880277407896</v>
      </c>
      <c r="N386" s="10">
        <v>0</v>
      </c>
      <c r="O386" s="16"/>
    </row>
    <row r="387" spans="1:15" ht="38.25" outlineLevel="3" x14ac:dyDescent="0.25">
      <c r="A387" s="8" t="s">
        <v>375</v>
      </c>
      <c r="B387" s="9" t="s">
        <v>376</v>
      </c>
      <c r="C387" s="9" t="s">
        <v>6</v>
      </c>
      <c r="D387" s="10">
        <v>24408014.800000001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24007759</v>
      </c>
      <c r="M387" s="11">
        <v>0.48120880277407896</v>
      </c>
      <c r="N387" s="10">
        <v>0</v>
      </c>
      <c r="O387" s="16"/>
    </row>
    <row r="388" spans="1:15" outlineLevel="4" x14ac:dyDescent="0.25">
      <c r="A388" s="8" t="s">
        <v>147</v>
      </c>
      <c r="B388" s="9" t="s">
        <v>377</v>
      </c>
      <c r="C388" s="9" t="s">
        <v>6</v>
      </c>
      <c r="D388" s="10">
        <v>6206664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5732520</v>
      </c>
      <c r="M388" s="11">
        <v>0.48513210961637365</v>
      </c>
      <c r="N388" s="10">
        <v>0</v>
      </c>
      <c r="O388" s="16"/>
    </row>
    <row r="389" spans="1:15" outlineLevel="5" x14ac:dyDescent="0.25">
      <c r="A389" s="8" t="s">
        <v>16</v>
      </c>
      <c r="B389" s="9" t="s">
        <v>377</v>
      </c>
      <c r="C389" s="9" t="s">
        <v>17</v>
      </c>
      <c r="D389" s="10">
        <v>5918446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5442802</v>
      </c>
      <c r="M389" s="11">
        <v>0.49708994557017161</v>
      </c>
      <c r="N389" s="10">
        <v>0</v>
      </c>
      <c r="O389" s="16"/>
    </row>
    <row r="390" spans="1:15" ht="25.5" outlineLevel="5" x14ac:dyDescent="0.25">
      <c r="A390" s="8" t="s">
        <v>20</v>
      </c>
      <c r="B390" s="9" t="s">
        <v>377</v>
      </c>
      <c r="C390" s="9" t="s">
        <v>21</v>
      </c>
      <c r="D390" s="10">
        <v>288218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289718</v>
      </c>
      <c r="M390" s="11">
        <v>0.23958253821759917</v>
      </c>
      <c r="N390" s="10">
        <v>0</v>
      </c>
      <c r="O390" s="16"/>
    </row>
    <row r="391" spans="1:15" outlineLevel="4" x14ac:dyDescent="0.25">
      <c r="A391" s="8" t="s">
        <v>151</v>
      </c>
      <c r="B391" s="9" t="s">
        <v>378</v>
      </c>
      <c r="C391" s="9" t="s">
        <v>6</v>
      </c>
      <c r="D391" s="10">
        <v>12411545.060000001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12381446</v>
      </c>
      <c r="M391" s="11">
        <v>0.49933998144788588</v>
      </c>
      <c r="N391" s="10">
        <v>0</v>
      </c>
      <c r="O391" s="16"/>
    </row>
    <row r="392" spans="1:15" outlineLevel="5" x14ac:dyDescent="0.25">
      <c r="A392" s="8" t="s">
        <v>16</v>
      </c>
      <c r="B392" s="9" t="s">
        <v>378</v>
      </c>
      <c r="C392" s="9" t="s">
        <v>17</v>
      </c>
      <c r="D392" s="10">
        <v>11898714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11898714</v>
      </c>
      <c r="M392" s="11">
        <v>0.49231370717877582</v>
      </c>
      <c r="N392" s="10">
        <v>0</v>
      </c>
      <c r="O392" s="16"/>
    </row>
    <row r="393" spans="1:15" ht="25.5" outlineLevel="5" x14ac:dyDescent="0.25">
      <c r="A393" s="8" t="s">
        <v>20</v>
      </c>
      <c r="B393" s="9" t="s">
        <v>378</v>
      </c>
      <c r="C393" s="9" t="s">
        <v>21</v>
      </c>
      <c r="D393" s="10">
        <v>512831.06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482732</v>
      </c>
      <c r="M393" s="11">
        <v>0.66236370316571702</v>
      </c>
      <c r="N393" s="10">
        <v>0</v>
      </c>
      <c r="O393" s="16"/>
    </row>
    <row r="394" spans="1:15" outlineLevel="4" x14ac:dyDescent="0.25">
      <c r="A394" s="8" t="s">
        <v>379</v>
      </c>
      <c r="B394" s="9" t="s">
        <v>380</v>
      </c>
      <c r="C394" s="9" t="s">
        <v>6</v>
      </c>
      <c r="D394" s="10">
        <v>5789805.7400000002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5893793</v>
      </c>
      <c r="M394" s="11">
        <v>0.4381354079765723</v>
      </c>
      <c r="N394" s="10">
        <v>0</v>
      </c>
      <c r="O394" s="16"/>
    </row>
    <row r="395" spans="1:15" outlineLevel="5" x14ac:dyDescent="0.25">
      <c r="A395" s="8" t="s">
        <v>16</v>
      </c>
      <c r="B395" s="9" t="s">
        <v>380</v>
      </c>
      <c r="C395" s="9" t="s">
        <v>17</v>
      </c>
      <c r="D395" s="10">
        <v>5406050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5517655</v>
      </c>
      <c r="M395" s="11">
        <v>0.43247842694758648</v>
      </c>
      <c r="N395" s="10">
        <v>0</v>
      </c>
      <c r="O395" s="16"/>
    </row>
    <row r="396" spans="1:15" ht="25.5" outlineLevel="5" x14ac:dyDescent="0.25">
      <c r="A396" s="8" t="s">
        <v>20</v>
      </c>
      <c r="B396" s="9" t="s">
        <v>380</v>
      </c>
      <c r="C396" s="9" t="s">
        <v>21</v>
      </c>
      <c r="D396" s="10">
        <v>364415.74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356798</v>
      </c>
      <c r="M396" s="11">
        <v>0.5091626942348868</v>
      </c>
      <c r="N396" s="10">
        <v>0</v>
      </c>
      <c r="O396" s="16"/>
    </row>
    <row r="397" spans="1:15" outlineLevel="5" x14ac:dyDescent="0.25">
      <c r="A397" s="8" t="s">
        <v>22</v>
      </c>
      <c r="B397" s="9" t="s">
        <v>380</v>
      </c>
      <c r="C397" s="9" t="s">
        <v>23</v>
      </c>
      <c r="D397" s="10">
        <v>19340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19340</v>
      </c>
      <c r="M397" s="11">
        <v>0.68107549120992761</v>
      </c>
      <c r="N397" s="10">
        <v>0</v>
      </c>
      <c r="O397" s="16"/>
    </row>
    <row r="398" spans="1:15" ht="25.5" outlineLevel="1" x14ac:dyDescent="0.25">
      <c r="A398" s="8" t="s">
        <v>381</v>
      </c>
      <c r="B398" s="9" t="s">
        <v>382</v>
      </c>
      <c r="C398" s="9" t="s">
        <v>6</v>
      </c>
      <c r="D398" s="10">
        <v>66094329.82</v>
      </c>
      <c r="E398" s="10">
        <v>0</v>
      </c>
      <c r="F398" s="10">
        <v>0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35629183.109999999</v>
      </c>
      <c r="M398" s="11">
        <v>0.13803102194765549</v>
      </c>
      <c r="N398" s="10">
        <v>0</v>
      </c>
      <c r="O398" s="16"/>
    </row>
    <row r="399" spans="1:15" ht="25.5" outlineLevel="3" x14ac:dyDescent="0.25">
      <c r="A399" s="8" t="s">
        <v>383</v>
      </c>
      <c r="B399" s="9" t="s">
        <v>384</v>
      </c>
      <c r="C399" s="9" t="s">
        <v>6</v>
      </c>
      <c r="D399" s="10">
        <v>66094329.82</v>
      </c>
      <c r="E399" s="10">
        <v>0</v>
      </c>
      <c r="F399" s="10">
        <v>0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35629183.109999999</v>
      </c>
      <c r="M399" s="11">
        <v>0.13803102194765549</v>
      </c>
      <c r="N399" s="10">
        <v>0</v>
      </c>
      <c r="O399" s="16"/>
    </row>
    <row r="400" spans="1:15" ht="25.5" outlineLevel="4" x14ac:dyDescent="0.25">
      <c r="A400" s="8" t="s">
        <v>385</v>
      </c>
      <c r="B400" s="9" t="s">
        <v>386</v>
      </c>
      <c r="C400" s="9" t="s">
        <v>6</v>
      </c>
      <c r="D400" s="10">
        <v>2864743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2864743</v>
      </c>
      <c r="M400" s="11">
        <v>0.58513102222433222</v>
      </c>
      <c r="N400" s="10">
        <v>0</v>
      </c>
      <c r="O400" s="16"/>
    </row>
    <row r="401" spans="1:15" outlineLevel="5" x14ac:dyDescent="0.25">
      <c r="A401" s="8" t="s">
        <v>16</v>
      </c>
      <c r="B401" s="9" t="s">
        <v>386</v>
      </c>
      <c r="C401" s="9" t="s">
        <v>17</v>
      </c>
      <c r="D401" s="10">
        <v>2794743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2794743</v>
      </c>
      <c r="M401" s="11">
        <v>0.58314843261079818</v>
      </c>
      <c r="N401" s="10">
        <v>0</v>
      </c>
      <c r="O401" s="16"/>
    </row>
    <row r="402" spans="1:15" ht="25.5" outlineLevel="5" x14ac:dyDescent="0.25">
      <c r="A402" s="8" t="s">
        <v>20</v>
      </c>
      <c r="B402" s="9" t="s">
        <v>386</v>
      </c>
      <c r="C402" s="9" t="s">
        <v>21</v>
      </c>
      <c r="D402" s="10">
        <v>70000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70000</v>
      </c>
      <c r="M402" s="11">
        <v>0.66428571428571426</v>
      </c>
      <c r="N402" s="10">
        <v>0</v>
      </c>
      <c r="O402" s="16"/>
    </row>
    <row r="403" spans="1:15" outlineLevel="4" x14ac:dyDescent="0.25">
      <c r="A403" s="8" t="s">
        <v>387</v>
      </c>
      <c r="B403" s="9" t="s">
        <v>388</v>
      </c>
      <c r="C403" s="9" t="s">
        <v>6</v>
      </c>
      <c r="D403" s="10">
        <v>500000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1">
        <v>0.85822799999999999</v>
      </c>
      <c r="N403" s="10">
        <v>0</v>
      </c>
      <c r="O403" s="16"/>
    </row>
    <row r="404" spans="1:15" ht="25.5" outlineLevel="5" x14ac:dyDescent="0.25">
      <c r="A404" s="8" t="s">
        <v>20</v>
      </c>
      <c r="B404" s="9" t="s">
        <v>388</v>
      </c>
      <c r="C404" s="9" t="s">
        <v>21</v>
      </c>
      <c r="D404" s="10">
        <v>500000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1">
        <v>0.85822799999999999</v>
      </c>
      <c r="N404" s="10">
        <v>0</v>
      </c>
      <c r="O404" s="16"/>
    </row>
    <row r="405" spans="1:15" ht="25.5" outlineLevel="4" x14ac:dyDescent="0.25">
      <c r="A405" s="8" t="s">
        <v>389</v>
      </c>
      <c r="B405" s="9" t="s">
        <v>390</v>
      </c>
      <c r="C405" s="9" t="s">
        <v>6</v>
      </c>
      <c r="D405" s="10">
        <v>500000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500000</v>
      </c>
      <c r="M405" s="11">
        <v>0</v>
      </c>
      <c r="N405" s="10">
        <v>0</v>
      </c>
      <c r="O405" s="16"/>
    </row>
    <row r="406" spans="1:15" ht="25.5" outlineLevel="5" x14ac:dyDescent="0.25">
      <c r="A406" s="8" t="s">
        <v>20</v>
      </c>
      <c r="B406" s="9" t="s">
        <v>390</v>
      </c>
      <c r="C406" s="9" t="s">
        <v>21</v>
      </c>
      <c r="D406" s="10">
        <v>66000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500000</v>
      </c>
      <c r="M406" s="11">
        <v>0</v>
      </c>
      <c r="N406" s="10">
        <v>0</v>
      </c>
      <c r="O406" s="16"/>
    </row>
    <row r="407" spans="1:15" outlineLevel="5" x14ac:dyDescent="0.25">
      <c r="A407" s="8" t="s">
        <v>272</v>
      </c>
      <c r="B407" s="9" t="s">
        <v>390</v>
      </c>
      <c r="C407" s="9" t="s">
        <v>273</v>
      </c>
      <c r="D407" s="10">
        <v>434000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1">
        <v>0</v>
      </c>
      <c r="N407" s="10">
        <v>0</v>
      </c>
      <c r="O407" s="16"/>
    </row>
    <row r="408" spans="1:15" ht="127.5" outlineLevel="4" x14ac:dyDescent="0.25">
      <c r="A408" s="8" t="s">
        <v>391</v>
      </c>
      <c r="B408" s="9" t="s">
        <v>392</v>
      </c>
      <c r="C408" s="9" t="s">
        <v>6</v>
      </c>
      <c r="D408" s="10">
        <v>31829586.82</v>
      </c>
      <c r="E408" s="10">
        <v>0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1864440.11</v>
      </c>
      <c r="M408" s="11">
        <v>0.22047737941701626</v>
      </c>
      <c r="N408" s="10">
        <v>0</v>
      </c>
      <c r="O408" s="16"/>
    </row>
    <row r="409" spans="1:15" ht="25.5" outlineLevel="5" x14ac:dyDescent="0.25">
      <c r="A409" s="8" t="s">
        <v>20</v>
      </c>
      <c r="B409" s="9" t="s">
        <v>392</v>
      </c>
      <c r="C409" s="9" t="s">
        <v>21</v>
      </c>
      <c r="D409" s="10">
        <v>12513586.82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1864440.11</v>
      </c>
      <c r="M409" s="11">
        <v>0</v>
      </c>
      <c r="N409" s="10">
        <v>0</v>
      </c>
      <c r="O409" s="16"/>
    </row>
    <row r="410" spans="1:15" outlineLevel="5" x14ac:dyDescent="0.25">
      <c r="A410" s="8" t="s">
        <v>272</v>
      </c>
      <c r="B410" s="9" t="s">
        <v>392</v>
      </c>
      <c r="C410" s="9" t="s">
        <v>273</v>
      </c>
      <c r="D410" s="10">
        <v>19316000</v>
      </c>
      <c r="E410" s="10">
        <v>0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1">
        <v>0.36331041054048457</v>
      </c>
      <c r="N410" s="10">
        <v>0</v>
      </c>
      <c r="O410" s="16"/>
    </row>
    <row r="411" spans="1:15" ht="51" outlineLevel="4" x14ac:dyDescent="0.25">
      <c r="A411" s="8" t="s">
        <v>393</v>
      </c>
      <c r="B411" s="9" t="s">
        <v>394</v>
      </c>
      <c r="C411" s="9" t="s">
        <v>6</v>
      </c>
      <c r="D411" s="10">
        <v>30400000</v>
      </c>
      <c r="E411" s="10">
        <v>0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30400000</v>
      </c>
      <c r="M411" s="11">
        <v>0</v>
      </c>
      <c r="N411" s="10">
        <v>0</v>
      </c>
      <c r="O411" s="16"/>
    </row>
    <row r="412" spans="1:15" ht="25.5" outlineLevel="5" x14ac:dyDescent="0.25">
      <c r="A412" s="8" t="s">
        <v>20</v>
      </c>
      <c r="B412" s="9" t="s">
        <v>394</v>
      </c>
      <c r="C412" s="9" t="s">
        <v>21</v>
      </c>
      <c r="D412" s="10">
        <v>30400000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30400000</v>
      </c>
      <c r="M412" s="11">
        <v>0</v>
      </c>
      <c r="N412" s="10">
        <v>0</v>
      </c>
      <c r="O412" s="16"/>
    </row>
    <row r="413" spans="1:15" ht="25.5" outlineLevel="1" x14ac:dyDescent="0.25">
      <c r="A413" s="8" t="s">
        <v>395</v>
      </c>
      <c r="B413" s="9" t="s">
        <v>396</v>
      </c>
      <c r="C413" s="9" t="s">
        <v>6</v>
      </c>
      <c r="D413" s="10">
        <v>51331540.920000002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50796399</v>
      </c>
      <c r="M413" s="11">
        <v>0.52188291311477741</v>
      </c>
      <c r="N413" s="10">
        <v>0</v>
      </c>
      <c r="O413" s="16"/>
    </row>
    <row r="414" spans="1:15" ht="25.5" outlineLevel="3" x14ac:dyDescent="0.25">
      <c r="A414" s="8" t="s">
        <v>397</v>
      </c>
      <c r="B414" s="9" t="s">
        <v>398</v>
      </c>
      <c r="C414" s="9" t="s">
        <v>6</v>
      </c>
      <c r="D414" s="10">
        <v>51331540.920000002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50796399</v>
      </c>
      <c r="M414" s="11">
        <v>0.52188291311477741</v>
      </c>
      <c r="N414" s="10">
        <v>0</v>
      </c>
      <c r="O414" s="16"/>
    </row>
    <row r="415" spans="1:15" ht="25.5" outlineLevel="4" x14ac:dyDescent="0.25">
      <c r="A415" s="8" t="s">
        <v>399</v>
      </c>
      <c r="B415" s="9" t="s">
        <v>400</v>
      </c>
      <c r="C415" s="9" t="s">
        <v>6</v>
      </c>
      <c r="D415" s="10">
        <v>28000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28000</v>
      </c>
      <c r="M415" s="11">
        <v>1</v>
      </c>
      <c r="N415" s="10">
        <v>0</v>
      </c>
      <c r="O415" s="16"/>
    </row>
    <row r="416" spans="1:15" outlineLevel="5" x14ac:dyDescent="0.25">
      <c r="A416" s="8" t="s">
        <v>227</v>
      </c>
      <c r="B416" s="9" t="s">
        <v>400</v>
      </c>
      <c r="C416" s="9" t="s">
        <v>228</v>
      </c>
      <c r="D416" s="10">
        <v>28000</v>
      </c>
      <c r="E416" s="10">
        <v>0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28000</v>
      </c>
      <c r="M416" s="11">
        <v>1</v>
      </c>
      <c r="N416" s="10">
        <v>0</v>
      </c>
      <c r="O416" s="16"/>
    </row>
    <row r="417" spans="1:15" ht="25.5" outlineLevel="4" x14ac:dyDescent="0.25">
      <c r="A417" s="8" t="s">
        <v>401</v>
      </c>
      <c r="B417" s="9" t="s">
        <v>402</v>
      </c>
      <c r="C417" s="9" t="s">
        <v>6</v>
      </c>
      <c r="D417" s="10">
        <v>3964500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  <c r="L417" s="10">
        <v>3564500</v>
      </c>
      <c r="M417" s="11">
        <v>0.41632442678774123</v>
      </c>
      <c r="N417" s="10">
        <v>0</v>
      </c>
      <c r="O417" s="16"/>
    </row>
    <row r="418" spans="1:15" ht="25.5" outlineLevel="5" x14ac:dyDescent="0.25">
      <c r="A418" s="8" t="s">
        <v>276</v>
      </c>
      <c r="B418" s="9" t="s">
        <v>402</v>
      </c>
      <c r="C418" s="9" t="s">
        <v>277</v>
      </c>
      <c r="D418" s="10">
        <v>218500</v>
      </c>
      <c r="E418" s="10">
        <v>0</v>
      </c>
      <c r="F418" s="10">
        <v>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1">
        <v>1</v>
      </c>
      <c r="N418" s="10">
        <v>0</v>
      </c>
      <c r="O418" s="16"/>
    </row>
    <row r="419" spans="1:15" ht="25.5" outlineLevel="5" x14ac:dyDescent="0.25">
      <c r="A419" s="8" t="s">
        <v>20</v>
      </c>
      <c r="B419" s="9" t="s">
        <v>402</v>
      </c>
      <c r="C419" s="9" t="s">
        <v>21</v>
      </c>
      <c r="D419" s="10">
        <v>1446000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1664500</v>
      </c>
      <c r="M419" s="11">
        <v>0.37435531811894884</v>
      </c>
      <c r="N419" s="10">
        <v>0</v>
      </c>
      <c r="O419" s="16"/>
    </row>
    <row r="420" spans="1:15" outlineLevel="5" x14ac:dyDescent="0.25">
      <c r="A420" s="8" t="s">
        <v>227</v>
      </c>
      <c r="B420" s="9" t="s">
        <v>402</v>
      </c>
      <c r="C420" s="9" t="s">
        <v>228</v>
      </c>
      <c r="D420" s="10">
        <v>2300000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1900000</v>
      </c>
      <c r="M420" s="11">
        <v>0.38726104347826085</v>
      </c>
      <c r="N420" s="10">
        <v>0</v>
      </c>
      <c r="O420" s="16"/>
    </row>
    <row r="421" spans="1:15" ht="25.5" outlineLevel="4" x14ac:dyDescent="0.25">
      <c r="A421" s="8" t="s">
        <v>403</v>
      </c>
      <c r="B421" s="9" t="s">
        <v>404</v>
      </c>
      <c r="C421" s="9" t="s">
        <v>6</v>
      </c>
      <c r="D421" s="10">
        <v>100000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1">
        <v>1</v>
      </c>
      <c r="N421" s="10">
        <v>0</v>
      </c>
      <c r="O421" s="16"/>
    </row>
    <row r="422" spans="1:15" outlineLevel="5" x14ac:dyDescent="0.25">
      <c r="A422" s="8" t="s">
        <v>272</v>
      </c>
      <c r="B422" s="9" t="s">
        <v>404</v>
      </c>
      <c r="C422" s="9" t="s">
        <v>273</v>
      </c>
      <c r="D422" s="10">
        <v>100000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1">
        <v>1</v>
      </c>
      <c r="N422" s="10">
        <v>0</v>
      </c>
      <c r="O422" s="16"/>
    </row>
    <row r="423" spans="1:15" ht="38.25" outlineLevel="4" x14ac:dyDescent="0.25">
      <c r="A423" s="8" t="s">
        <v>405</v>
      </c>
      <c r="B423" s="9" t="s">
        <v>406</v>
      </c>
      <c r="C423" s="9" t="s">
        <v>6</v>
      </c>
      <c r="D423" s="10">
        <v>46894899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46894899</v>
      </c>
      <c r="M423" s="11">
        <v>0.5286160014973057</v>
      </c>
      <c r="N423" s="10">
        <v>0</v>
      </c>
      <c r="O423" s="16"/>
    </row>
    <row r="424" spans="1:15" outlineLevel="5" x14ac:dyDescent="0.25">
      <c r="A424" s="8" t="s">
        <v>227</v>
      </c>
      <c r="B424" s="9" t="s">
        <v>406</v>
      </c>
      <c r="C424" s="9" t="s">
        <v>228</v>
      </c>
      <c r="D424" s="10">
        <v>46894899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  <c r="L424" s="10">
        <v>46894899</v>
      </c>
      <c r="M424" s="11">
        <v>0.5286160014973057</v>
      </c>
      <c r="N424" s="10">
        <v>0</v>
      </c>
      <c r="O424" s="16"/>
    </row>
    <row r="425" spans="1:15" ht="25.5" outlineLevel="4" x14ac:dyDescent="0.25">
      <c r="A425" s="8" t="s">
        <v>407</v>
      </c>
      <c r="B425" s="9" t="s">
        <v>408</v>
      </c>
      <c r="C425" s="9" t="s">
        <v>6</v>
      </c>
      <c r="D425" s="10">
        <v>35141.919999999998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1">
        <v>1</v>
      </c>
      <c r="N425" s="10">
        <v>0</v>
      </c>
      <c r="O425" s="16"/>
    </row>
    <row r="426" spans="1:15" outlineLevel="5" x14ac:dyDescent="0.25">
      <c r="A426" s="8" t="s">
        <v>227</v>
      </c>
      <c r="B426" s="9" t="s">
        <v>408</v>
      </c>
      <c r="C426" s="9" t="s">
        <v>228</v>
      </c>
      <c r="D426" s="10">
        <v>35141.919999999998</v>
      </c>
      <c r="E426" s="10">
        <v>0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1">
        <v>1</v>
      </c>
      <c r="N426" s="10">
        <v>0</v>
      </c>
      <c r="O426" s="16"/>
    </row>
    <row r="427" spans="1:15" ht="38.25" outlineLevel="4" x14ac:dyDescent="0.25">
      <c r="A427" s="8" t="s">
        <v>409</v>
      </c>
      <c r="B427" s="9" t="s">
        <v>410</v>
      </c>
      <c r="C427" s="9" t="s">
        <v>6</v>
      </c>
      <c r="D427" s="10">
        <v>309000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309000</v>
      </c>
      <c r="M427" s="11">
        <v>0.60194174757281549</v>
      </c>
      <c r="N427" s="10">
        <v>0</v>
      </c>
      <c r="O427" s="16"/>
    </row>
    <row r="428" spans="1:15" outlineLevel="5" x14ac:dyDescent="0.25">
      <c r="A428" s="8" t="s">
        <v>227</v>
      </c>
      <c r="B428" s="9" t="s">
        <v>410</v>
      </c>
      <c r="C428" s="9" t="s">
        <v>228</v>
      </c>
      <c r="D428" s="10">
        <v>309000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J428" s="10">
        <v>0</v>
      </c>
      <c r="K428" s="10">
        <v>0</v>
      </c>
      <c r="L428" s="10">
        <v>309000</v>
      </c>
      <c r="M428" s="11">
        <v>0.60194174757281549</v>
      </c>
      <c r="N428" s="10">
        <v>0</v>
      </c>
      <c r="O428" s="16"/>
    </row>
    <row r="429" spans="1:15" ht="38.25" outlineLevel="1" x14ac:dyDescent="0.25">
      <c r="A429" s="8" t="s">
        <v>411</v>
      </c>
      <c r="B429" s="9" t="s">
        <v>412</v>
      </c>
      <c r="C429" s="9" t="s">
        <v>6</v>
      </c>
      <c r="D429" s="10">
        <v>23827280.399999999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J429" s="10">
        <v>0</v>
      </c>
      <c r="K429" s="10">
        <v>0</v>
      </c>
      <c r="L429" s="10">
        <v>26032576.359999999</v>
      </c>
      <c r="M429" s="11">
        <v>1</v>
      </c>
      <c r="N429" s="10">
        <v>0</v>
      </c>
      <c r="O429" s="16"/>
    </row>
    <row r="430" spans="1:15" ht="25.5" outlineLevel="3" x14ac:dyDescent="0.25">
      <c r="A430" s="8" t="s">
        <v>413</v>
      </c>
      <c r="B430" s="9" t="s">
        <v>414</v>
      </c>
      <c r="C430" s="9" t="s">
        <v>6</v>
      </c>
      <c r="D430" s="10">
        <v>23827280.399999999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J430" s="10">
        <v>0</v>
      </c>
      <c r="K430" s="10">
        <v>0</v>
      </c>
      <c r="L430" s="10">
        <v>26032576.359999999</v>
      </c>
      <c r="M430" s="11">
        <v>1</v>
      </c>
      <c r="N430" s="10">
        <v>0</v>
      </c>
      <c r="O430" s="16"/>
    </row>
    <row r="431" spans="1:15" ht="25.5" outlineLevel="4" x14ac:dyDescent="0.25">
      <c r="A431" s="8" t="s">
        <v>415</v>
      </c>
      <c r="B431" s="9" t="s">
        <v>416</v>
      </c>
      <c r="C431" s="9" t="s">
        <v>6</v>
      </c>
      <c r="D431" s="10">
        <v>23827280.399999999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26032576.359999999</v>
      </c>
      <c r="M431" s="11">
        <v>1</v>
      </c>
      <c r="N431" s="10">
        <v>0</v>
      </c>
      <c r="O431" s="16"/>
    </row>
    <row r="432" spans="1:15" ht="25.5" outlineLevel="5" x14ac:dyDescent="0.25">
      <c r="A432" s="8" t="s">
        <v>36</v>
      </c>
      <c r="B432" s="9" t="s">
        <v>416</v>
      </c>
      <c r="C432" s="9" t="s">
        <v>37</v>
      </c>
      <c r="D432" s="10">
        <v>23827280.399999999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26032576.359999999</v>
      </c>
      <c r="M432" s="11">
        <v>1</v>
      </c>
      <c r="N432" s="10">
        <v>0</v>
      </c>
      <c r="O432" s="16"/>
    </row>
    <row r="433" spans="1:15" ht="38.25" outlineLevel="1" x14ac:dyDescent="0.25">
      <c r="A433" s="8" t="s">
        <v>417</v>
      </c>
      <c r="B433" s="9" t="s">
        <v>418</v>
      </c>
      <c r="C433" s="9" t="s">
        <v>6</v>
      </c>
      <c r="D433" s="10">
        <v>634000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490000</v>
      </c>
      <c r="M433" s="11">
        <v>0.40445671924290222</v>
      </c>
      <c r="N433" s="10">
        <v>0</v>
      </c>
      <c r="O433" s="16"/>
    </row>
    <row r="434" spans="1:15" ht="25.5" outlineLevel="3" x14ac:dyDescent="0.25">
      <c r="A434" s="8" t="s">
        <v>419</v>
      </c>
      <c r="B434" s="9" t="s">
        <v>420</v>
      </c>
      <c r="C434" s="9" t="s">
        <v>6</v>
      </c>
      <c r="D434" s="10">
        <v>275500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300000</v>
      </c>
      <c r="M434" s="11">
        <v>0.36297640653357532</v>
      </c>
      <c r="N434" s="10">
        <v>0</v>
      </c>
      <c r="O434" s="16"/>
    </row>
    <row r="435" spans="1:15" outlineLevel="4" x14ac:dyDescent="0.25">
      <c r="A435" s="8" t="s">
        <v>421</v>
      </c>
      <c r="B435" s="9" t="s">
        <v>422</v>
      </c>
      <c r="C435" s="9" t="s">
        <v>6</v>
      </c>
      <c r="D435" s="10">
        <v>275500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300000</v>
      </c>
      <c r="M435" s="11">
        <v>0.36297640653357532</v>
      </c>
      <c r="N435" s="10">
        <v>0</v>
      </c>
      <c r="O435" s="16"/>
    </row>
    <row r="436" spans="1:15" ht="25.5" outlineLevel="5" x14ac:dyDescent="0.25">
      <c r="A436" s="8" t="s">
        <v>20</v>
      </c>
      <c r="B436" s="9" t="s">
        <v>422</v>
      </c>
      <c r="C436" s="9" t="s">
        <v>21</v>
      </c>
      <c r="D436" s="10">
        <v>275500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  <c r="L436" s="10">
        <v>300000</v>
      </c>
      <c r="M436" s="11">
        <v>0.36297640653357532</v>
      </c>
      <c r="N436" s="10">
        <v>0</v>
      </c>
      <c r="O436" s="16"/>
    </row>
    <row r="437" spans="1:15" outlineLevel="4" x14ac:dyDescent="0.25">
      <c r="A437" s="8" t="s">
        <v>423</v>
      </c>
      <c r="B437" s="9" t="s">
        <v>424</v>
      </c>
      <c r="C437" s="9" t="s">
        <v>6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1">
        <v>0</v>
      </c>
      <c r="N437" s="10">
        <v>0</v>
      </c>
      <c r="O437" s="16"/>
    </row>
    <row r="438" spans="1:15" ht="25.5" outlineLevel="5" x14ac:dyDescent="0.25">
      <c r="A438" s="8" t="s">
        <v>20</v>
      </c>
      <c r="B438" s="9" t="s">
        <v>424</v>
      </c>
      <c r="C438" s="9" t="s">
        <v>21</v>
      </c>
      <c r="D438" s="10">
        <v>0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1">
        <v>0</v>
      </c>
      <c r="N438" s="10">
        <v>0</v>
      </c>
      <c r="O438" s="16"/>
    </row>
    <row r="439" spans="1:15" ht="25.5" outlineLevel="3" x14ac:dyDescent="0.25">
      <c r="A439" s="8" t="s">
        <v>425</v>
      </c>
      <c r="B439" s="9" t="s">
        <v>426</v>
      </c>
      <c r="C439" s="9" t="s">
        <v>6</v>
      </c>
      <c r="D439" s="10">
        <v>358500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190000</v>
      </c>
      <c r="M439" s="11">
        <v>0.43633350069735005</v>
      </c>
      <c r="N439" s="10">
        <v>0</v>
      </c>
      <c r="O439" s="16"/>
    </row>
    <row r="440" spans="1:15" ht="25.5" outlineLevel="4" x14ac:dyDescent="0.25">
      <c r="A440" s="8" t="s">
        <v>427</v>
      </c>
      <c r="B440" s="9" t="s">
        <v>428</v>
      </c>
      <c r="C440" s="9" t="s">
        <v>6</v>
      </c>
      <c r="D440" s="10">
        <v>358500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190000</v>
      </c>
      <c r="M440" s="11">
        <v>0.43633350069735005</v>
      </c>
      <c r="N440" s="10">
        <v>0</v>
      </c>
      <c r="O440" s="16"/>
    </row>
    <row r="441" spans="1:15" ht="25.5" outlineLevel="5" x14ac:dyDescent="0.25">
      <c r="A441" s="8" t="s">
        <v>20</v>
      </c>
      <c r="B441" s="9" t="s">
        <v>428</v>
      </c>
      <c r="C441" s="9" t="s">
        <v>21</v>
      </c>
      <c r="D441" s="10">
        <v>358500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190000</v>
      </c>
      <c r="M441" s="11">
        <v>0.43633350069735005</v>
      </c>
      <c r="N441" s="10">
        <v>0</v>
      </c>
      <c r="O441" s="16"/>
    </row>
    <row r="442" spans="1:15" ht="38.25" outlineLevel="1" x14ac:dyDescent="0.25">
      <c r="A442" s="8" t="s">
        <v>429</v>
      </c>
      <c r="B442" s="9" t="s">
        <v>430</v>
      </c>
      <c r="C442" s="9" t="s">
        <v>6</v>
      </c>
      <c r="D442" s="10">
        <v>1010654.4</v>
      </c>
      <c r="E442" s="10">
        <v>0</v>
      </c>
      <c r="F442" s="10">
        <v>0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913000</v>
      </c>
      <c r="M442" s="11">
        <v>0.48126352588976012</v>
      </c>
      <c r="N442" s="10">
        <v>0</v>
      </c>
      <c r="O442" s="16"/>
    </row>
    <row r="443" spans="1:15" ht="25.5" outlineLevel="3" x14ac:dyDescent="0.25">
      <c r="A443" s="8" t="s">
        <v>431</v>
      </c>
      <c r="B443" s="9" t="s">
        <v>432</v>
      </c>
      <c r="C443" s="9" t="s">
        <v>6</v>
      </c>
      <c r="D443" s="10">
        <v>1010654.4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913000</v>
      </c>
      <c r="M443" s="11">
        <v>0.48126352588976012</v>
      </c>
      <c r="N443" s="10">
        <v>0</v>
      </c>
      <c r="O443" s="16"/>
    </row>
    <row r="444" spans="1:15" ht="25.5" outlineLevel="4" x14ac:dyDescent="0.25">
      <c r="A444" s="8" t="s">
        <v>433</v>
      </c>
      <c r="B444" s="9" t="s">
        <v>434</v>
      </c>
      <c r="C444" s="9" t="s">
        <v>6</v>
      </c>
      <c r="D444" s="10">
        <v>1010654.4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913000</v>
      </c>
      <c r="M444" s="11">
        <v>0.48126352588976012</v>
      </c>
      <c r="N444" s="10">
        <v>0</v>
      </c>
      <c r="O444" s="16"/>
    </row>
    <row r="445" spans="1:15" ht="25.5" outlineLevel="5" x14ac:dyDescent="0.25">
      <c r="A445" s="8" t="s">
        <v>20</v>
      </c>
      <c r="B445" s="9" t="s">
        <v>434</v>
      </c>
      <c r="C445" s="9" t="s">
        <v>21</v>
      </c>
      <c r="D445" s="10">
        <v>1010654.4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  <c r="L445" s="10">
        <v>913000</v>
      </c>
      <c r="M445" s="11">
        <v>0.48126352588976012</v>
      </c>
      <c r="N445" s="10">
        <v>0</v>
      </c>
      <c r="O445" s="16"/>
    </row>
    <row r="446" spans="1:15" ht="38.25" outlineLevel="1" x14ac:dyDescent="0.25">
      <c r="A446" s="8" t="s">
        <v>435</v>
      </c>
      <c r="B446" s="9" t="s">
        <v>436</v>
      </c>
      <c r="C446" s="9" t="s">
        <v>6</v>
      </c>
      <c r="D446" s="10">
        <f>24413007.58+6044203</f>
        <v>30457210.579999998</v>
      </c>
      <c r="E446" s="10">
        <v>0</v>
      </c>
      <c r="F446" s="10">
        <v>0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14810600</v>
      </c>
      <c r="M446" s="11">
        <v>0.32400597567012268</v>
      </c>
      <c r="N446" s="10">
        <v>0</v>
      </c>
      <c r="O446" s="16">
        <v>6044203</v>
      </c>
    </row>
    <row r="447" spans="1:15" ht="25.5" outlineLevel="3" x14ac:dyDescent="0.25">
      <c r="A447" s="8" t="s">
        <v>437</v>
      </c>
      <c r="B447" s="9" t="s">
        <v>438</v>
      </c>
      <c r="C447" s="9" t="s">
        <v>6</v>
      </c>
      <c r="D447" s="10">
        <f>24413007.58+6044203</f>
        <v>30457210.579999998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14810600</v>
      </c>
      <c r="M447" s="11">
        <v>0.32400597567012268</v>
      </c>
      <c r="N447" s="10">
        <v>0</v>
      </c>
      <c r="O447" s="16">
        <v>6044203</v>
      </c>
    </row>
    <row r="448" spans="1:15" outlineLevel="4" x14ac:dyDescent="0.25">
      <c r="A448" s="8" t="s">
        <v>439</v>
      </c>
      <c r="B448" s="9" t="s">
        <v>440</v>
      </c>
      <c r="C448" s="9" t="s">
        <v>6</v>
      </c>
      <c r="D448" s="10">
        <f>24413007.58+6044203</f>
        <v>30457210.579999998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14810600</v>
      </c>
      <c r="M448" s="11">
        <v>0.32400597567012268</v>
      </c>
      <c r="N448" s="10">
        <v>0</v>
      </c>
      <c r="O448" s="16">
        <v>6044203</v>
      </c>
    </row>
    <row r="449" spans="1:15" ht="25.5" outlineLevel="5" x14ac:dyDescent="0.25">
      <c r="A449" s="8" t="s">
        <v>20</v>
      </c>
      <c r="B449" s="9" t="s">
        <v>440</v>
      </c>
      <c r="C449" s="9" t="s">
        <v>21</v>
      </c>
      <c r="D449" s="10">
        <f>24413007.58+6044203</f>
        <v>30457210.579999998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14810600</v>
      </c>
      <c r="M449" s="11">
        <v>0.32400597567012268</v>
      </c>
      <c r="N449" s="10">
        <v>0</v>
      </c>
      <c r="O449" s="16">
        <v>6044203</v>
      </c>
    </row>
    <row r="450" spans="1:15" ht="38.25" outlineLevel="1" x14ac:dyDescent="0.25">
      <c r="A450" s="8" t="s">
        <v>441</v>
      </c>
      <c r="B450" s="9" t="s">
        <v>442</v>
      </c>
      <c r="C450" s="9" t="s">
        <v>6</v>
      </c>
      <c r="D450" s="10">
        <v>55207719.219999999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19330534</v>
      </c>
      <c r="M450" s="11">
        <v>0.67720975143011897</v>
      </c>
      <c r="N450" s="10">
        <v>0</v>
      </c>
      <c r="O450" s="16"/>
    </row>
    <row r="451" spans="1:15" ht="25.5" outlineLevel="3" x14ac:dyDescent="0.25">
      <c r="A451" s="8" t="s">
        <v>443</v>
      </c>
      <c r="B451" s="9" t="s">
        <v>444</v>
      </c>
      <c r="C451" s="9" t="s">
        <v>6</v>
      </c>
      <c r="D451" s="10">
        <v>55207719.219999999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19330534</v>
      </c>
      <c r="M451" s="11">
        <v>0.67720975143011897</v>
      </c>
      <c r="N451" s="10">
        <v>0</v>
      </c>
      <c r="O451" s="16"/>
    </row>
    <row r="452" spans="1:15" ht="25.5" outlineLevel="4" x14ac:dyDescent="0.25">
      <c r="A452" s="8" t="s">
        <v>445</v>
      </c>
      <c r="B452" s="9" t="s">
        <v>446</v>
      </c>
      <c r="C452" s="9" t="s">
        <v>6</v>
      </c>
      <c r="D452" s="10">
        <v>770600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770600</v>
      </c>
      <c r="M452" s="11">
        <v>0.2595380223202699</v>
      </c>
      <c r="N452" s="10">
        <v>0</v>
      </c>
      <c r="O452" s="16"/>
    </row>
    <row r="453" spans="1:15" outlineLevel="5" x14ac:dyDescent="0.25">
      <c r="A453" s="8" t="s">
        <v>272</v>
      </c>
      <c r="B453" s="9" t="s">
        <v>446</v>
      </c>
      <c r="C453" s="9" t="s">
        <v>273</v>
      </c>
      <c r="D453" s="10">
        <v>770600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770600</v>
      </c>
      <c r="M453" s="11">
        <v>0.2595380223202699</v>
      </c>
      <c r="N453" s="10">
        <v>0</v>
      </c>
      <c r="O453" s="16"/>
    </row>
    <row r="454" spans="1:15" outlineLevel="4" x14ac:dyDescent="0.25">
      <c r="A454" s="8" t="s">
        <v>447</v>
      </c>
      <c r="B454" s="9" t="s">
        <v>448</v>
      </c>
      <c r="C454" s="9" t="s">
        <v>6</v>
      </c>
      <c r="D454" s="10">
        <v>18052377.420000002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8500000</v>
      </c>
      <c r="M454" s="11">
        <v>0.37606753238377616</v>
      </c>
      <c r="N454" s="10">
        <v>0</v>
      </c>
      <c r="O454" s="16"/>
    </row>
    <row r="455" spans="1:15" ht="25.5" outlineLevel="5" x14ac:dyDescent="0.25">
      <c r="A455" s="8" t="s">
        <v>20</v>
      </c>
      <c r="B455" s="9" t="s">
        <v>448</v>
      </c>
      <c r="C455" s="9" t="s">
        <v>21</v>
      </c>
      <c r="D455" s="10">
        <v>1319345.6000000001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8500000</v>
      </c>
      <c r="M455" s="11">
        <v>8.0909050668755783E-2</v>
      </c>
      <c r="N455" s="10">
        <v>0</v>
      </c>
      <c r="O455" s="16"/>
    </row>
    <row r="456" spans="1:15" outlineLevel="5" x14ac:dyDescent="0.25">
      <c r="A456" s="8" t="s">
        <v>449</v>
      </c>
      <c r="B456" s="9" t="s">
        <v>448</v>
      </c>
      <c r="C456" s="9" t="s">
        <v>450</v>
      </c>
      <c r="D456" s="10">
        <v>500000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1">
        <v>1</v>
      </c>
      <c r="N456" s="10">
        <v>0</v>
      </c>
      <c r="O456" s="16"/>
    </row>
    <row r="457" spans="1:15" outlineLevel="5" x14ac:dyDescent="0.25">
      <c r="A457" s="8" t="s">
        <v>272</v>
      </c>
      <c r="B457" s="9" t="s">
        <v>448</v>
      </c>
      <c r="C457" s="9" t="s">
        <v>273</v>
      </c>
      <c r="D457" s="10">
        <v>16233031.82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  <c r="L457" s="10">
        <v>0</v>
      </c>
      <c r="M457" s="11">
        <v>0.38083865654616822</v>
      </c>
      <c r="N457" s="10">
        <v>0</v>
      </c>
      <c r="O457" s="16"/>
    </row>
    <row r="458" spans="1:15" ht="38.25" outlineLevel="4" x14ac:dyDescent="0.25">
      <c r="A458" s="8" t="s">
        <v>451</v>
      </c>
      <c r="B458" s="9" t="s">
        <v>452</v>
      </c>
      <c r="C458" s="9" t="s">
        <v>6</v>
      </c>
      <c r="D458" s="10">
        <v>25824807.800000001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1">
        <v>0.9976766526022316</v>
      </c>
      <c r="N458" s="10">
        <v>0</v>
      </c>
      <c r="O458" s="16"/>
    </row>
    <row r="459" spans="1:15" ht="25.5" outlineLevel="5" x14ac:dyDescent="0.25">
      <c r="A459" s="8" t="s">
        <v>20</v>
      </c>
      <c r="B459" s="9" t="s">
        <v>452</v>
      </c>
      <c r="C459" s="9" t="s">
        <v>21</v>
      </c>
      <c r="D459" s="10">
        <v>324807.8</v>
      </c>
      <c r="E459" s="10">
        <v>0</v>
      </c>
      <c r="F459" s="10">
        <v>0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1">
        <v>0.81527537208158174</v>
      </c>
      <c r="N459" s="10">
        <v>0</v>
      </c>
      <c r="O459" s="16"/>
    </row>
    <row r="460" spans="1:15" outlineLevel="5" x14ac:dyDescent="0.25">
      <c r="A460" s="8" t="s">
        <v>272</v>
      </c>
      <c r="B460" s="9" t="s">
        <v>452</v>
      </c>
      <c r="C460" s="9" t="s">
        <v>273</v>
      </c>
      <c r="D460" s="10">
        <v>25500000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1">
        <v>1</v>
      </c>
      <c r="N460" s="10">
        <v>0</v>
      </c>
      <c r="O460" s="16"/>
    </row>
    <row r="461" spans="1:15" ht="38.25" outlineLevel="4" x14ac:dyDescent="0.25">
      <c r="A461" s="8" t="s">
        <v>453</v>
      </c>
      <c r="B461" s="9" t="s">
        <v>454</v>
      </c>
      <c r="C461" s="9" t="s">
        <v>6</v>
      </c>
      <c r="D461" s="10">
        <v>10509934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10009934</v>
      </c>
      <c r="M461" s="11">
        <v>0.43896421994657625</v>
      </c>
      <c r="N461" s="10">
        <v>0</v>
      </c>
      <c r="O461" s="16"/>
    </row>
    <row r="462" spans="1:15" outlineLevel="5" x14ac:dyDescent="0.25">
      <c r="A462" s="8" t="s">
        <v>272</v>
      </c>
      <c r="B462" s="9" t="s">
        <v>454</v>
      </c>
      <c r="C462" s="9" t="s">
        <v>273</v>
      </c>
      <c r="D462" s="10">
        <v>10509934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10009934</v>
      </c>
      <c r="M462" s="11">
        <v>0.43896421994657625</v>
      </c>
      <c r="N462" s="10">
        <v>0</v>
      </c>
      <c r="O462" s="16"/>
    </row>
    <row r="463" spans="1:15" ht="38.25" outlineLevel="4" x14ac:dyDescent="0.25">
      <c r="A463" s="8" t="s">
        <v>455</v>
      </c>
      <c r="B463" s="9" t="s">
        <v>456</v>
      </c>
      <c r="C463" s="9" t="s">
        <v>6</v>
      </c>
      <c r="D463" s="10">
        <v>50000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50000</v>
      </c>
      <c r="M463" s="11">
        <v>0.4</v>
      </c>
      <c r="N463" s="10">
        <v>0</v>
      </c>
      <c r="O463" s="16"/>
    </row>
    <row r="464" spans="1:15" outlineLevel="5" x14ac:dyDescent="0.25">
      <c r="A464" s="8" t="s">
        <v>272</v>
      </c>
      <c r="B464" s="9" t="s">
        <v>456</v>
      </c>
      <c r="C464" s="9" t="s">
        <v>273</v>
      </c>
      <c r="D464" s="10">
        <v>50000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50000</v>
      </c>
      <c r="M464" s="11">
        <v>0.4</v>
      </c>
      <c r="N464" s="10">
        <v>0</v>
      </c>
      <c r="O464" s="16"/>
    </row>
    <row r="465" spans="1:15" ht="38.25" outlineLevel="1" x14ac:dyDescent="0.25">
      <c r="A465" s="8" t="s">
        <v>457</v>
      </c>
      <c r="B465" s="9" t="s">
        <v>458</v>
      </c>
      <c r="C465" s="9" t="s">
        <v>6</v>
      </c>
      <c r="D465" s="10">
        <v>470000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400000</v>
      </c>
      <c r="M465" s="11">
        <v>0.7535461063829787</v>
      </c>
      <c r="N465" s="10">
        <v>0</v>
      </c>
      <c r="O465" s="16"/>
    </row>
    <row r="466" spans="1:15" ht="25.5" outlineLevel="3" x14ac:dyDescent="0.25">
      <c r="A466" s="8" t="s">
        <v>459</v>
      </c>
      <c r="B466" s="9" t="s">
        <v>460</v>
      </c>
      <c r="C466" s="9" t="s">
        <v>6</v>
      </c>
      <c r="D466" s="10">
        <v>470000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400000</v>
      </c>
      <c r="M466" s="11">
        <v>0.7535461063829787</v>
      </c>
      <c r="N466" s="10">
        <v>0</v>
      </c>
      <c r="O466" s="16"/>
    </row>
    <row r="467" spans="1:15" ht="38.25" outlineLevel="4" x14ac:dyDescent="0.25">
      <c r="A467" s="8" t="s">
        <v>461</v>
      </c>
      <c r="B467" s="9" t="s">
        <v>462</v>
      </c>
      <c r="C467" s="9" t="s">
        <v>6</v>
      </c>
      <c r="D467" s="10">
        <v>220000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150000</v>
      </c>
      <c r="M467" s="11">
        <v>1</v>
      </c>
      <c r="N467" s="10">
        <v>0</v>
      </c>
      <c r="O467" s="16"/>
    </row>
    <row r="468" spans="1:15" ht="25.5" outlineLevel="5" x14ac:dyDescent="0.25">
      <c r="A468" s="8" t="s">
        <v>20</v>
      </c>
      <c r="B468" s="9" t="s">
        <v>462</v>
      </c>
      <c r="C468" s="9" t="s">
        <v>21</v>
      </c>
      <c r="D468" s="10">
        <v>220000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150000</v>
      </c>
      <c r="M468" s="11">
        <v>1</v>
      </c>
      <c r="N468" s="10">
        <v>0</v>
      </c>
      <c r="O468" s="16"/>
    </row>
    <row r="469" spans="1:15" ht="38.25" outlineLevel="4" x14ac:dyDescent="0.25">
      <c r="A469" s="8" t="s">
        <v>463</v>
      </c>
      <c r="B469" s="9" t="s">
        <v>464</v>
      </c>
      <c r="C469" s="9" t="s">
        <v>6</v>
      </c>
      <c r="D469" s="10">
        <v>250000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250000</v>
      </c>
      <c r="M469" s="11">
        <v>0.53666667999999995</v>
      </c>
      <c r="N469" s="10">
        <v>0</v>
      </c>
      <c r="O469" s="16"/>
    </row>
    <row r="470" spans="1:15" outlineLevel="5" x14ac:dyDescent="0.25">
      <c r="A470" s="8" t="s">
        <v>272</v>
      </c>
      <c r="B470" s="9" t="s">
        <v>464</v>
      </c>
      <c r="C470" s="9" t="s">
        <v>273</v>
      </c>
      <c r="D470" s="10">
        <v>250000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0">
        <v>250000</v>
      </c>
      <c r="M470" s="11">
        <v>0.53666667999999995</v>
      </c>
      <c r="N470" s="10">
        <v>0</v>
      </c>
      <c r="O470" s="16"/>
    </row>
    <row r="471" spans="1:15" ht="63.75" outlineLevel="1" x14ac:dyDescent="0.25">
      <c r="A471" s="8" t="s">
        <v>465</v>
      </c>
      <c r="B471" s="9" t="s">
        <v>466</v>
      </c>
      <c r="C471" s="9" t="s">
        <v>6</v>
      </c>
      <c r="D471" s="10">
        <v>150000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  <c r="L471" s="10">
        <v>150000</v>
      </c>
      <c r="M471" s="11">
        <v>0</v>
      </c>
      <c r="N471" s="10">
        <v>0</v>
      </c>
      <c r="O471" s="16"/>
    </row>
    <row r="472" spans="1:15" ht="25.5" outlineLevel="3" x14ac:dyDescent="0.25">
      <c r="A472" s="8" t="s">
        <v>467</v>
      </c>
      <c r="B472" s="9" t="s">
        <v>468</v>
      </c>
      <c r="C472" s="9" t="s">
        <v>6</v>
      </c>
      <c r="D472" s="10">
        <v>150000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  <c r="L472" s="10">
        <v>150000</v>
      </c>
      <c r="M472" s="11">
        <v>0</v>
      </c>
      <c r="N472" s="10">
        <v>0</v>
      </c>
      <c r="O472" s="16"/>
    </row>
    <row r="473" spans="1:15" outlineLevel="4" x14ac:dyDescent="0.25">
      <c r="A473" s="8" t="s">
        <v>469</v>
      </c>
      <c r="B473" s="9" t="s">
        <v>470</v>
      </c>
      <c r="C473" s="9" t="s">
        <v>6</v>
      </c>
      <c r="D473" s="10">
        <v>150000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150000</v>
      </c>
      <c r="M473" s="11">
        <v>0</v>
      </c>
      <c r="N473" s="10">
        <v>0</v>
      </c>
      <c r="O473" s="16"/>
    </row>
    <row r="474" spans="1:15" outlineLevel="5" x14ac:dyDescent="0.25">
      <c r="A474" s="8" t="s">
        <v>52</v>
      </c>
      <c r="B474" s="9" t="s">
        <v>470</v>
      </c>
      <c r="C474" s="9" t="s">
        <v>53</v>
      </c>
      <c r="D474" s="10">
        <v>150000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150000</v>
      </c>
      <c r="M474" s="11">
        <v>0</v>
      </c>
      <c r="N474" s="10">
        <v>0</v>
      </c>
      <c r="O474" s="16"/>
    </row>
    <row r="475" spans="1:15" ht="38.25" outlineLevel="1" x14ac:dyDescent="0.25">
      <c r="A475" s="8" t="s">
        <v>471</v>
      </c>
      <c r="B475" s="9" t="s">
        <v>472</v>
      </c>
      <c r="C475" s="9" t="s">
        <v>6</v>
      </c>
      <c r="D475" s="10">
        <v>27906125.5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14000000</v>
      </c>
      <c r="M475" s="11">
        <v>0.84591196653222245</v>
      </c>
      <c r="N475" s="10">
        <v>0</v>
      </c>
      <c r="O475" s="16"/>
    </row>
    <row r="476" spans="1:15" ht="25.5" outlineLevel="3" x14ac:dyDescent="0.25">
      <c r="A476" s="8" t="s">
        <v>473</v>
      </c>
      <c r="B476" s="9" t="s">
        <v>474</v>
      </c>
      <c r="C476" s="9" t="s">
        <v>6</v>
      </c>
      <c r="D476" s="10">
        <v>27906125.5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14000000</v>
      </c>
      <c r="M476" s="11">
        <v>0.84591196653222245</v>
      </c>
      <c r="N476" s="10">
        <v>0</v>
      </c>
      <c r="O476" s="16"/>
    </row>
    <row r="477" spans="1:15" ht="51" outlineLevel="4" x14ac:dyDescent="0.25">
      <c r="A477" s="8" t="s">
        <v>286</v>
      </c>
      <c r="B477" s="9" t="s">
        <v>475</v>
      </c>
      <c r="C477" s="9" t="s">
        <v>6</v>
      </c>
      <c r="D477" s="10">
        <v>6810225.5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1">
        <v>1</v>
      </c>
      <c r="N477" s="10">
        <v>0</v>
      </c>
      <c r="O477" s="16"/>
    </row>
    <row r="478" spans="1:15" outlineLevel="5" x14ac:dyDescent="0.25">
      <c r="A478" s="8" t="s">
        <v>476</v>
      </c>
      <c r="B478" s="9" t="s">
        <v>475</v>
      </c>
      <c r="C478" s="9" t="s">
        <v>477</v>
      </c>
      <c r="D478" s="10">
        <v>6810225.5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1">
        <v>1</v>
      </c>
      <c r="N478" s="10">
        <v>0</v>
      </c>
      <c r="O478" s="16"/>
    </row>
    <row r="479" spans="1:15" outlineLevel="4" x14ac:dyDescent="0.25">
      <c r="A479" s="8" t="s">
        <v>478</v>
      </c>
      <c r="B479" s="9" t="s">
        <v>479</v>
      </c>
      <c r="C479" s="9" t="s">
        <v>6</v>
      </c>
      <c r="D479" s="10">
        <v>20375900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13280000</v>
      </c>
      <c r="M479" s="11">
        <v>0.79780034256155552</v>
      </c>
      <c r="N479" s="10">
        <v>0</v>
      </c>
      <c r="O479" s="16"/>
    </row>
    <row r="480" spans="1:15" ht="25.5" outlineLevel="5" x14ac:dyDescent="0.25">
      <c r="A480" s="8" t="s">
        <v>20</v>
      </c>
      <c r="B480" s="9" t="s">
        <v>479</v>
      </c>
      <c r="C480" s="9" t="s">
        <v>21</v>
      </c>
      <c r="D480" s="10">
        <v>300000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1">
        <v>1</v>
      </c>
      <c r="N480" s="10">
        <v>0</v>
      </c>
      <c r="O480" s="16"/>
    </row>
    <row r="481" spans="1:15" outlineLevel="5" x14ac:dyDescent="0.25">
      <c r="A481" s="8" t="s">
        <v>272</v>
      </c>
      <c r="B481" s="9" t="s">
        <v>479</v>
      </c>
      <c r="C481" s="9" t="s">
        <v>273</v>
      </c>
      <c r="D481" s="10">
        <v>3400000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1">
        <v>0.76470588235294112</v>
      </c>
      <c r="N481" s="10">
        <v>0</v>
      </c>
      <c r="O481" s="16"/>
    </row>
    <row r="482" spans="1:15" outlineLevel="5" x14ac:dyDescent="0.25">
      <c r="A482" s="8" t="s">
        <v>476</v>
      </c>
      <c r="B482" s="9" t="s">
        <v>479</v>
      </c>
      <c r="C482" s="9" t="s">
        <v>477</v>
      </c>
      <c r="D482" s="10">
        <v>16675900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13280000</v>
      </c>
      <c r="M482" s="11">
        <v>0.80091029569618433</v>
      </c>
      <c r="N482" s="10">
        <v>0</v>
      </c>
      <c r="O482" s="16"/>
    </row>
    <row r="483" spans="1:15" ht="25.5" outlineLevel="4" x14ac:dyDescent="0.25">
      <c r="A483" s="8" t="s">
        <v>480</v>
      </c>
      <c r="B483" s="9" t="s">
        <v>481</v>
      </c>
      <c r="C483" s="9" t="s">
        <v>6</v>
      </c>
      <c r="D483" s="10">
        <v>720000</v>
      </c>
      <c r="E483" s="10">
        <v>0</v>
      </c>
      <c r="F483" s="10">
        <v>0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720000</v>
      </c>
      <c r="M483" s="11">
        <v>0.75</v>
      </c>
      <c r="N483" s="10">
        <v>0</v>
      </c>
      <c r="O483" s="16"/>
    </row>
    <row r="484" spans="1:15" outlineLevel="5" x14ac:dyDescent="0.25">
      <c r="A484" s="8" t="s">
        <v>476</v>
      </c>
      <c r="B484" s="9" t="s">
        <v>481</v>
      </c>
      <c r="C484" s="9" t="s">
        <v>477</v>
      </c>
      <c r="D484" s="10">
        <v>720000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720000</v>
      </c>
      <c r="M484" s="11">
        <v>0.75</v>
      </c>
      <c r="N484" s="10">
        <v>0</v>
      </c>
      <c r="O484" s="16"/>
    </row>
    <row r="485" spans="1:15" ht="25.5" outlineLevel="1" x14ac:dyDescent="0.25">
      <c r="A485" s="8" t="s">
        <v>482</v>
      </c>
      <c r="B485" s="9" t="s">
        <v>483</v>
      </c>
      <c r="C485" s="9" t="s">
        <v>6</v>
      </c>
      <c r="D485" s="10">
        <v>68019863.980000004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36547872.710000001</v>
      </c>
      <c r="M485" s="11">
        <v>0.27910866295737041</v>
      </c>
      <c r="N485" s="10">
        <v>0</v>
      </c>
      <c r="O485" s="16"/>
    </row>
    <row r="486" spans="1:15" ht="25.5" outlineLevel="3" x14ac:dyDescent="0.25">
      <c r="A486" s="8" t="s">
        <v>484</v>
      </c>
      <c r="B486" s="9" t="s">
        <v>485</v>
      </c>
      <c r="C486" s="9" t="s">
        <v>6</v>
      </c>
      <c r="D486" s="10">
        <v>68019863.980000004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  <c r="L486" s="10">
        <v>36547872.710000001</v>
      </c>
      <c r="M486" s="11">
        <v>0.27910866295737041</v>
      </c>
      <c r="N486" s="10">
        <v>0</v>
      </c>
      <c r="O486" s="16"/>
    </row>
    <row r="487" spans="1:15" outlineLevel="4" x14ac:dyDescent="0.25">
      <c r="A487" s="8" t="s">
        <v>486</v>
      </c>
      <c r="B487" s="9" t="s">
        <v>487</v>
      </c>
      <c r="C487" s="9" t="s">
        <v>6</v>
      </c>
      <c r="D487" s="10">
        <v>18140799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18140799</v>
      </c>
      <c r="M487" s="11">
        <v>0.57143728729919774</v>
      </c>
      <c r="N487" s="10">
        <v>0</v>
      </c>
      <c r="O487" s="16"/>
    </row>
    <row r="488" spans="1:15" ht="25.5" outlineLevel="5" x14ac:dyDescent="0.25">
      <c r="A488" s="8" t="s">
        <v>20</v>
      </c>
      <c r="B488" s="9" t="s">
        <v>487</v>
      </c>
      <c r="C488" s="9" t="s">
        <v>21</v>
      </c>
      <c r="D488" s="10">
        <v>18140799</v>
      </c>
      <c r="E488" s="10">
        <v>0</v>
      </c>
      <c r="F488" s="10">
        <v>0</v>
      </c>
      <c r="G488" s="10">
        <v>0</v>
      </c>
      <c r="H488" s="10">
        <v>0</v>
      </c>
      <c r="I488" s="10">
        <v>0</v>
      </c>
      <c r="J488" s="10">
        <v>0</v>
      </c>
      <c r="K488" s="10">
        <v>0</v>
      </c>
      <c r="L488" s="10">
        <v>18140799</v>
      </c>
      <c r="M488" s="11">
        <v>0.57143728729919774</v>
      </c>
      <c r="N488" s="10">
        <v>0</v>
      </c>
      <c r="O488" s="16"/>
    </row>
    <row r="489" spans="1:15" ht="25.5" outlineLevel="4" x14ac:dyDescent="0.25">
      <c r="A489" s="8" t="s">
        <v>488</v>
      </c>
      <c r="B489" s="9" t="s">
        <v>489</v>
      </c>
      <c r="C489" s="9" t="s">
        <v>6</v>
      </c>
      <c r="D489" s="10">
        <v>18881676.609999999</v>
      </c>
      <c r="E489" s="10">
        <v>0</v>
      </c>
      <c r="F489" s="10">
        <v>0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4000000</v>
      </c>
      <c r="M489" s="11">
        <v>0</v>
      </c>
      <c r="N489" s="10">
        <v>0</v>
      </c>
      <c r="O489" s="16"/>
    </row>
    <row r="490" spans="1:15" ht="25.5" outlineLevel="5" x14ac:dyDescent="0.25">
      <c r="A490" s="8" t="s">
        <v>20</v>
      </c>
      <c r="B490" s="9" t="s">
        <v>489</v>
      </c>
      <c r="C490" s="9" t="s">
        <v>21</v>
      </c>
      <c r="D490" s="10">
        <v>0</v>
      </c>
      <c r="E490" s="10">
        <v>0</v>
      </c>
      <c r="F490" s="10">
        <v>0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4000000</v>
      </c>
      <c r="M490" s="11">
        <v>0</v>
      </c>
      <c r="N490" s="10">
        <v>0</v>
      </c>
      <c r="O490" s="16"/>
    </row>
    <row r="491" spans="1:15" outlineLevel="5" x14ac:dyDescent="0.25">
      <c r="A491" s="8" t="s">
        <v>272</v>
      </c>
      <c r="B491" s="9" t="s">
        <v>489</v>
      </c>
      <c r="C491" s="9" t="s">
        <v>273</v>
      </c>
      <c r="D491" s="10">
        <v>18881676.609999999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1">
        <v>0</v>
      </c>
      <c r="N491" s="10">
        <v>0</v>
      </c>
      <c r="O491" s="16"/>
    </row>
    <row r="492" spans="1:15" ht="25.5" outlineLevel="4" x14ac:dyDescent="0.25">
      <c r="A492" s="8" t="s">
        <v>490</v>
      </c>
      <c r="B492" s="9" t="s">
        <v>491</v>
      </c>
      <c r="C492" s="9" t="s">
        <v>6</v>
      </c>
      <c r="D492" s="10">
        <v>2901552.89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2029427.71</v>
      </c>
      <c r="M492" s="11">
        <v>0.51696455548670006</v>
      </c>
      <c r="N492" s="10">
        <v>0</v>
      </c>
      <c r="O492" s="16"/>
    </row>
    <row r="493" spans="1:15" ht="25.5" outlineLevel="5" x14ac:dyDescent="0.25">
      <c r="A493" s="8" t="s">
        <v>20</v>
      </c>
      <c r="B493" s="9" t="s">
        <v>491</v>
      </c>
      <c r="C493" s="9" t="s">
        <v>21</v>
      </c>
      <c r="D493" s="10">
        <v>2901552.89</v>
      </c>
      <c r="E493" s="10">
        <v>0</v>
      </c>
      <c r="F493" s="10">
        <v>0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2029427.71</v>
      </c>
      <c r="M493" s="11">
        <v>0.51696455548670006</v>
      </c>
      <c r="N493" s="10">
        <v>0</v>
      </c>
      <c r="O493" s="16"/>
    </row>
    <row r="494" spans="1:15" ht="38.25" outlineLevel="4" x14ac:dyDescent="0.25">
      <c r="A494" s="8" t="s">
        <v>492</v>
      </c>
      <c r="B494" s="9" t="s">
        <v>493</v>
      </c>
      <c r="C494" s="9" t="s">
        <v>6</v>
      </c>
      <c r="D494" s="10">
        <v>14095835.48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12377646</v>
      </c>
      <c r="M494" s="11">
        <v>0.50501471375005014</v>
      </c>
      <c r="N494" s="10">
        <v>0</v>
      </c>
      <c r="O494" s="16"/>
    </row>
    <row r="495" spans="1:15" outlineLevel="5" x14ac:dyDescent="0.25">
      <c r="A495" s="8" t="s">
        <v>272</v>
      </c>
      <c r="B495" s="9" t="s">
        <v>493</v>
      </c>
      <c r="C495" s="9" t="s">
        <v>273</v>
      </c>
      <c r="D495" s="10">
        <v>14095835.48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12377646</v>
      </c>
      <c r="M495" s="11">
        <v>0.50501471375005014</v>
      </c>
      <c r="N495" s="10">
        <v>0</v>
      </c>
      <c r="O495" s="16"/>
    </row>
    <row r="496" spans="1:15" ht="51" outlineLevel="4" x14ac:dyDescent="0.25">
      <c r="A496" s="8" t="s">
        <v>494</v>
      </c>
      <c r="B496" s="9" t="s">
        <v>495</v>
      </c>
      <c r="C496" s="9" t="s">
        <v>6</v>
      </c>
      <c r="D496" s="10">
        <v>14000000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1">
        <v>0</v>
      </c>
      <c r="N496" s="10">
        <v>0</v>
      </c>
      <c r="O496" s="16"/>
    </row>
    <row r="497" spans="1:15" ht="25.5" outlineLevel="5" x14ac:dyDescent="0.25">
      <c r="A497" s="8" t="s">
        <v>20</v>
      </c>
      <c r="B497" s="9" t="s">
        <v>495</v>
      </c>
      <c r="C497" s="9" t="s">
        <v>21</v>
      </c>
      <c r="D497" s="10">
        <v>14000000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1">
        <v>0</v>
      </c>
      <c r="N497" s="10">
        <v>0</v>
      </c>
      <c r="O497" s="16"/>
    </row>
    <row r="498" spans="1:15" ht="38.25" outlineLevel="1" x14ac:dyDescent="0.25">
      <c r="A498" s="8" t="s">
        <v>496</v>
      </c>
      <c r="B498" s="9" t="s">
        <v>497</v>
      </c>
      <c r="C498" s="9" t="s">
        <v>6</v>
      </c>
      <c r="D498" s="10">
        <v>200000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  <c r="L498" s="10">
        <v>200000</v>
      </c>
      <c r="M498" s="11">
        <v>0</v>
      </c>
      <c r="N498" s="10">
        <v>0</v>
      </c>
      <c r="O498" s="16"/>
    </row>
    <row r="499" spans="1:15" ht="25.5" outlineLevel="3" x14ac:dyDescent="0.25">
      <c r="A499" s="8" t="s">
        <v>498</v>
      </c>
      <c r="B499" s="9" t="s">
        <v>499</v>
      </c>
      <c r="C499" s="9" t="s">
        <v>6</v>
      </c>
      <c r="D499" s="10">
        <v>200000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200000</v>
      </c>
      <c r="M499" s="11">
        <v>0</v>
      </c>
      <c r="N499" s="10">
        <v>0</v>
      </c>
      <c r="O499" s="16"/>
    </row>
    <row r="500" spans="1:15" ht="25.5" outlineLevel="4" x14ac:dyDescent="0.25">
      <c r="A500" s="8" t="s">
        <v>500</v>
      </c>
      <c r="B500" s="9" t="s">
        <v>501</v>
      </c>
      <c r="C500" s="9" t="s">
        <v>6</v>
      </c>
      <c r="D500" s="10">
        <v>200000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200000</v>
      </c>
      <c r="M500" s="11">
        <v>0</v>
      </c>
      <c r="N500" s="10">
        <v>0</v>
      </c>
      <c r="O500" s="16"/>
    </row>
    <row r="501" spans="1:15" ht="25.5" outlineLevel="5" x14ac:dyDescent="0.25">
      <c r="A501" s="8" t="s">
        <v>20</v>
      </c>
      <c r="B501" s="9" t="s">
        <v>501</v>
      </c>
      <c r="C501" s="9" t="s">
        <v>21</v>
      </c>
      <c r="D501" s="10">
        <v>200000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0</v>
      </c>
      <c r="M501" s="11">
        <v>0</v>
      </c>
      <c r="N501" s="10">
        <v>0</v>
      </c>
      <c r="O501" s="16"/>
    </row>
    <row r="502" spans="1:15" ht="38.25" outlineLevel="5" x14ac:dyDescent="0.25">
      <c r="A502" s="8" t="s">
        <v>247</v>
      </c>
      <c r="B502" s="9" t="s">
        <v>501</v>
      </c>
      <c r="C502" s="9" t="s">
        <v>248</v>
      </c>
      <c r="D502" s="10">
        <v>0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200000</v>
      </c>
      <c r="M502" s="11">
        <v>0</v>
      </c>
      <c r="N502" s="10">
        <v>0</v>
      </c>
      <c r="O502" s="16"/>
    </row>
    <row r="503" spans="1:15" ht="25.5" outlineLevel="1" x14ac:dyDescent="0.25">
      <c r="A503" s="8" t="s">
        <v>502</v>
      </c>
      <c r="B503" s="9" t="s">
        <v>503</v>
      </c>
      <c r="C503" s="9" t="s">
        <v>6</v>
      </c>
      <c r="D503" s="10">
        <v>723000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723000</v>
      </c>
      <c r="M503" s="11">
        <v>0</v>
      </c>
      <c r="N503" s="10">
        <v>0</v>
      </c>
      <c r="O503" s="16"/>
    </row>
    <row r="504" spans="1:15" ht="25.5" outlineLevel="3" x14ac:dyDescent="0.25">
      <c r="A504" s="8" t="s">
        <v>504</v>
      </c>
      <c r="B504" s="9" t="s">
        <v>505</v>
      </c>
      <c r="C504" s="9" t="s">
        <v>6</v>
      </c>
      <c r="D504" s="10">
        <v>723000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723000</v>
      </c>
      <c r="M504" s="11">
        <v>0</v>
      </c>
      <c r="N504" s="10">
        <v>0</v>
      </c>
      <c r="O504" s="16"/>
    </row>
    <row r="505" spans="1:15" ht="25.5" outlineLevel="4" x14ac:dyDescent="0.25">
      <c r="A505" s="8" t="s">
        <v>506</v>
      </c>
      <c r="B505" s="9" t="s">
        <v>507</v>
      </c>
      <c r="C505" s="9" t="s">
        <v>6</v>
      </c>
      <c r="D505" s="10">
        <v>723000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723000</v>
      </c>
      <c r="M505" s="11">
        <v>0</v>
      </c>
      <c r="N505" s="10">
        <v>0</v>
      </c>
      <c r="O505" s="16"/>
    </row>
    <row r="506" spans="1:15" ht="25.5" outlineLevel="5" x14ac:dyDescent="0.25">
      <c r="A506" s="8" t="s">
        <v>36</v>
      </c>
      <c r="B506" s="9" t="s">
        <v>507</v>
      </c>
      <c r="C506" s="9" t="s">
        <v>37</v>
      </c>
      <c r="D506" s="10">
        <v>723000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723000</v>
      </c>
      <c r="M506" s="11">
        <v>0</v>
      </c>
      <c r="N506" s="10">
        <v>0</v>
      </c>
      <c r="O506" s="16"/>
    </row>
    <row r="507" spans="1:15" ht="25.5" outlineLevel="4" x14ac:dyDescent="0.25">
      <c r="A507" s="8" t="s">
        <v>508</v>
      </c>
      <c r="B507" s="9" t="s">
        <v>509</v>
      </c>
      <c r="C507" s="9" t="s">
        <v>6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  <c r="L507" s="10">
        <v>0</v>
      </c>
      <c r="M507" s="11">
        <v>0</v>
      </c>
      <c r="N507" s="10">
        <v>0</v>
      </c>
      <c r="O507" s="16"/>
    </row>
    <row r="508" spans="1:15" ht="25.5" outlineLevel="5" x14ac:dyDescent="0.25">
      <c r="A508" s="8" t="s">
        <v>36</v>
      </c>
      <c r="B508" s="9" t="s">
        <v>509</v>
      </c>
      <c r="C508" s="9" t="s">
        <v>37</v>
      </c>
      <c r="D508" s="10">
        <v>0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1">
        <v>0</v>
      </c>
      <c r="N508" s="10">
        <v>0</v>
      </c>
      <c r="O508" s="16"/>
    </row>
    <row r="509" spans="1:15" ht="25.5" outlineLevel="1" x14ac:dyDescent="0.25">
      <c r="A509" s="8" t="s">
        <v>510</v>
      </c>
      <c r="B509" s="9" t="s">
        <v>511</v>
      </c>
      <c r="C509" s="9" t="s">
        <v>6</v>
      </c>
      <c r="D509" s="10">
        <v>5866328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5233496</v>
      </c>
      <c r="M509" s="11">
        <v>0.61114603547568425</v>
      </c>
      <c r="N509" s="10">
        <v>0</v>
      </c>
      <c r="O509" s="16"/>
    </row>
    <row r="510" spans="1:15" ht="25.5" outlineLevel="3" x14ac:dyDescent="0.25">
      <c r="A510" s="8" t="s">
        <v>512</v>
      </c>
      <c r="B510" s="9" t="s">
        <v>513</v>
      </c>
      <c r="C510" s="9" t="s">
        <v>6</v>
      </c>
      <c r="D510" s="10">
        <v>1337432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704600</v>
      </c>
      <c r="M510" s="11">
        <v>0.64495596037779868</v>
      </c>
      <c r="N510" s="10">
        <v>0</v>
      </c>
      <c r="O510" s="16"/>
    </row>
    <row r="511" spans="1:15" ht="25.5" outlineLevel="4" x14ac:dyDescent="0.25">
      <c r="A511" s="8" t="s">
        <v>514</v>
      </c>
      <c r="B511" s="9" t="s">
        <v>515</v>
      </c>
      <c r="C511" s="9" t="s">
        <v>6</v>
      </c>
      <c r="D511" s="10">
        <v>612470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  <c r="L511" s="10">
        <v>284600</v>
      </c>
      <c r="M511" s="11">
        <v>1</v>
      </c>
      <c r="N511" s="10">
        <v>0</v>
      </c>
      <c r="O511" s="16"/>
    </row>
    <row r="512" spans="1:15" ht="25.5" outlineLevel="5" x14ac:dyDescent="0.25">
      <c r="A512" s="8" t="s">
        <v>20</v>
      </c>
      <c r="B512" s="9" t="s">
        <v>515</v>
      </c>
      <c r="C512" s="9" t="s">
        <v>21</v>
      </c>
      <c r="D512" s="10">
        <v>612470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284600</v>
      </c>
      <c r="M512" s="11">
        <v>1</v>
      </c>
      <c r="N512" s="10">
        <v>0</v>
      </c>
      <c r="O512" s="16"/>
    </row>
    <row r="513" spans="1:15" outlineLevel="4" x14ac:dyDescent="0.25">
      <c r="A513" s="8" t="s">
        <v>516</v>
      </c>
      <c r="B513" s="9" t="s">
        <v>517</v>
      </c>
      <c r="C513" s="9" t="s">
        <v>6</v>
      </c>
      <c r="D513" s="10">
        <v>724962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400000</v>
      </c>
      <c r="M513" s="11">
        <v>0.34500393124053397</v>
      </c>
      <c r="N513" s="10">
        <v>0</v>
      </c>
      <c r="O513" s="16"/>
    </row>
    <row r="514" spans="1:15" ht="25.5" outlineLevel="5" x14ac:dyDescent="0.25">
      <c r="A514" s="8" t="s">
        <v>20</v>
      </c>
      <c r="B514" s="9" t="s">
        <v>517</v>
      </c>
      <c r="C514" s="9" t="s">
        <v>21</v>
      </c>
      <c r="D514" s="10">
        <v>724962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J514" s="10">
        <v>0</v>
      </c>
      <c r="K514" s="10">
        <v>0</v>
      </c>
      <c r="L514" s="10">
        <v>400000</v>
      </c>
      <c r="M514" s="11">
        <v>0.34500393124053397</v>
      </c>
      <c r="N514" s="10">
        <v>0</v>
      </c>
      <c r="O514" s="16"/>
    </row>
    <row r="515" spans="1:15" outlineLevel="4" x14ac:dyDescent="0.25">
      <c r="A515" s="8" t="s">
        <v>518</v>
      </c>
      <c r="B515" s="9" t="s">
        <v>519</v>
      </c>
      <c r="C515" s="9" t="s">
        <v>6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20000</v>
      </c>
      <c r="M515" s="11">
        <v>0</v>
      </c>
      <c r="N515" s="10">
        <v>0</v>
      </c>
      <c r="O515" s="16"/>
    </row>
    <row r="516" spans="1:15" ht="25.5" outlineLevel="5" x14ac:dyDescent="0.25">
      <c r="A516" s="8" t="s">
        <v>20</v>
      </c>
      <c r="B516" s="9" t="s">
        <v>519</v>
      </c>
      <c r="C516" s="9" t="s">
        <v>21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J516" s="10">
        <v>0</v>
      </c>
      <c r="K516" s="10">
        <v>0</v>
      </c>
      <c r="L516" s="10">
        <v>20000</v>
      </c>
      <c r="M516" s="11">
        <v>0</v>
      </c>
      <c r="N516" s="10">
        <v>0</v>
      </c>
      <c r="O516" s="16"/>
    </row>
    <row r="517" spans="1:15" ht="25.5" outlineLevel="3" x14ac:dyDescent="0.25">
      <c r="A517" s="8" t="s">
        <v>520</v>
      </c>
      <c r="B517" s="9" t="s">
        <v>521</v>
      </c>
      <c r="C517" s="9" t="s">
        <v>6</v>
      </c>
      <c r="D517" s="10">
        <v>4528896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4528896</v>
      </c>
      <c r="M517" s="11">
        <v>0.60116159876490871</v>
      </c>
      <c r="N517" s="10">
        <v>0</v>
      </c>
      <c r="O517" s="16"/>
    </row>
    <row r="518" spans="1:15" ht="38.25" outlineLevel="4" x14ac:dyDescent="0.25">
      <c r="A518" s="8" t="s">
        <v>522</v>
      </c>
      <c r="B518" s="9" t="s">
        <v>523</v>
      </c>
      <c r="C518" s="9" t="s">
        <v>6</v>
      </c>
      <c r="D518" s="10">
        <v>4528896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4528896</v>
      </c>
      <c r="M518" s="11">
        <v>0.60116159876490871</v>
      </c>
      <c r="N518" s="10">
        <v>0</v>
      </c>
      <c r="O518" s="16"/>
    </row>
    <row r="519" spans="1:15" outlineLevel="5" x14ac:dyDescent="0.25">
      <c r="A519" s="8" t="s">
        <v>16</v>
      </c>
      <c r="B519" s="9" t="s">
        <v>523</v>
      </c>
      <c r="C519" s="9" t="s">
        <v>17</v>
      </c>
      <c r="D519" s="10">
        <v>4528896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4528896</v>
      </c>
      <c r="M519" s="11">
        <v>0.60116159876490871</v>
      </c>
      <c r="N519" s="10">
        <v>0</v>
      </c>
      <c r="O519" s="16"/>
    </row>
    <row r="520" spans="1:15" ht="51" outlineLevel="1" x14ac:dyDescent="0.25">
      <c r="A520" s="8" t="s">
        <v>524</v>
      </c>
      <c r="B520" s="9" t="s">
        <v>525</v>
      </c>
      <c r="C520" s="9" t="s">
        <v>6</v>
      </c>
      <c r="D520" s="10">
        <v>2947345.27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2758096.1</v>
      </c>
      <c r="M520" s="11">
        <v>0</v>
      </c>
      <c r="N520" s="10">
        <v>0</v>
      </c>
      <c r="O520" s="16"/>
    </row>
    <row r="521" spans="1:15" ht="25.5" outlineLevel="3" x14ac:dyDescent="0.25">
      <c r="A521" s="8" t="s">
        <v>526</v>
      </c>
      <c r="B521" s="9" t="s">
        <v>527</v>
      </c>
      <c r="C521" s="9" t="s">
        <v>6</v>
      </c>
      <c r="D521" s="10">
        <v>2947345.27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2758096.1</v>
      </c>
      <c r="M521" s="11">
        <v>0</v>
      </c>
      <c r="N521" s="10">
        <v>0</v>
      </c>
      <c r="O521" s="16"/>
    </row>
    <row r="522" spans="1:15" ht="25.5" outlineLevel="4" x14ac:dyDescent="0.25">
      <c r="A522" s="8" t="s">
        <v>528</v>
      </c>
      <c r="B522" s="9" t="s">
        <v>529</v>
      </c>
      <c r="C522" s="9" t="s">
        <v>6</v>
      </c>
      <c r="D522" s="10">
        <v>2947345.27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2758096.1</v>
      </c>
      <c r="M522" s="11">
        <v>0</v>
      </c>
      <c r="N522" s="10">
        <v>0</v>
      </c>
      <c r="O522" s="16"/>
    </row>
    <row r="523" spans="1:15" ht="38.25" outlineLevel="5" x14ac:dyDescent="0.25">
      <c r="A523" s="8" t="s">
        <v>247</v>
      </c>
      <c r="B523" s="9" t="s">
        <v>529</v>
      </c>
      <c r="C523" s="9" t="s">
        <v>248</v>
      </c>
      <c r="D523" s="10">
        <v>2947345.27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J523" s="10">
        <v>0</v>
      </c>
      <c r="K523" s="10">
        <v>0</v>
      </c>
      <c r="L523" s="10">
        <v>2758096.1</v>
      </c>
      <c r="M523" s="11">
        <v>0</v>
      </c>
      <c r="N523" s="10">
        <v>0</v>
      </c>
      <c r="O523" s="16"/>
    </row>
    <row r="524" spans="1:15" ht="25.5" outlineLevel="1" x14ac:dyDescent="0.25">
      <c r="A524" s="8" t="s">
        <v>530</v>
      </c>
      <c r="B524" s="9" t="s">
        <v>531</v>
      </c>
      <c r="C524" s="9" t="s">
        <v>6</v>
      </c>
      <c r="D524" s="10">
        <v>80500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100000</v>
      </c>
      <c r="M524" s="11">
        <v>0.33975155279503105</v>
      </c>
      <c r="N524" s="10">
        <v>0</v>
      </c>
      <c r="O524" s="16"/>
    </row>
    <row r="525" spans="1:15" ht="25.5" outlineLevel="3" x14ac:dyDescent="0.25">
      <c r="A525" s="8" t="s">
        <v>532</v>
      </c>
      <c r="B525" s="9" t="s">
        <v>533</v>
      </c>
      <c r="C525" s="9" t="s">
        <v>6</v>
      </c>
      <c r="D525" s="10">
        <v>80500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100000</v>
      </c>
      <c r="M525" s="11">
        <v>0.33975155279503105</v>
      </c>
      <c r="N525" s="10">
        <v>0</v>
      </c>
      <c r="O525" s="16"/>
    </row>
    <row r="526" spans="1:15" ht="25.5" outlineLevel="4" x14ac:dyDescent="0.25">
      <c r="A526" s="8" t="s">
        <v>534</v>
      </c>
      <c r="B526" s="9" t="s">
        <v>535</v>
      </c>
      <c r="C526" s="9" t="s">
        <v>6</v>
      </c>
      <c r="D526" s="10">
        <v>30500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50000</v>
      </c>
      <c r="M526" s="11">
        <v>0.89672131147540979</v>
      </c>
      <c r="N526" s="10">
        <v>0</v>
      </c>
      <c r="O526" s="16"/>
    </row>
    <row r="527" spans="1:15" ht="25.5" outlineLevel="5" x14ac:dyDescent="0.25">
      <c r="A527" s="8" t="s">
        <v>20</v>
      </c>
      <c r="B527" s="9" t="s">
        <v>535</v>
      </c>
      <c r="C527" s="9" t="s">
        <v>21</v>
      </c>
      <c r="D527" s="10">
        <v>30500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50000</v>
      </c>
      <c r="M527" s="11">
        <v>0.89672131147540979</v>
      </c>
      <c r="N527" s="10">
        <v>0</v>
      </c>
      <c r="O527" s="16"/>
    </row>
    <row r="528" spans="1:15" ht="25.5" outlineLevel="4" x14ac:dyDescent="0.25">
      <c r="A528" s="8" t="s">
        <v>536</v>
      </c>
      <c r="B528" s="9" t="s">
        <v>537</v>
      </c>
      <c r="C528" s="9" t="s">
        <v>6</v>
      </c>
      <c r="D528" s="10">
        <v>50000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50000</v>
      </c>
      <c r="M528" s="11">
        <v>0</v>
      </c>
      <c r="N528" s="10">
        <v>0</v>
      </c>
      <c r="O528" s="16"/>
    </row>
    <row r="529" spans="1:15" ht="25.5" outlineLevel="5" x14ac:dyDescent="0.25">
      <c r="A529" s="8" t="s">
        <v>20</v>
      </c>
      <c r="B529" s="9" t="s">
        <v>537</v>
      </c>
      <c r="C529" s="9" t="s">
        <v>21</v>
      </c>
      <c r="D529" s="10">
        <v>50000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50000</v>
      </c>
      <c r="M529" s="11">
        <v>0</v>
      </c>
      <c r="N529" s="10">
        <v>0</v>
      </c>
      <c r="O529" s="16"/>
    </row>
    <row r="530" spans="1:15" ht="25.5" outlineLevel="1" x14ac:dyDescent="0.25">
      <c r="A530" s="8" t="s">
        <v>538</v>
      </c>
      <c r="B530" s="9" t="s">
        <v>539</v>
      </c>
      <c r="C530" s="9" t="s">
        <v>6</v>
      </c>
      <c r="D530" s="10">
        <v>130000</v>
      </c>
      <c r="E530" s="10">
        <v>0</v>
      </c>
      <c r="F530" s="10">
        <v>0</v>
      </c>
      <c r="G530" s="10">
        <v>0</v>
      </c>
      <c r="H530" s="10">
        <v>0</v>
      </c>
      <c r="I530" s="10">
        <v>0</v>
      </c>
      <c r="J530" s="10">
        <v>0</v>
      </c>
      <c r="K530" s="10">
        <v>0</v>
      </c>
      <c r="L530" s="10">
        <v>130000</v>
      </c>
      <c r="M530" s="11">
        <v>0.27244615384615384</v>
      </c>
      <c r="N530" s="10">
        <v>0</v>
      </c>
      <c r="O530" s="16"/>
    </row>
    <row r="531" spans="1:15" ht="25.5" outlineLevel="3" x14ac:dyDescent="0.25">
      <c r="A531" s="8" t="s">
        <v>540</v>
      </c>
      <c r="B531" s="9" t="s">
        <v>541</v>
      </c>
      <c r="C531" s="9" t="s">
        <v>6</v>
      </c>
      <c r="D531" s="10">
        <v>130000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130000</v>
      </c>
      <c r="M531" s="11">
        <v>0.27244615384615384</v>
      </c>
      <c r="N531" s="10">
        <v>0</v>
      </c>
      <c r="O531" s="16"/>
    </row>
    <row r="532" spans="1:15" outlineLevel="4" x14ac:dyDescent="0.25">
      <c r="A532" s="8" t="s">
        <v>262</v>
      </c>
      <c r="B532" s="9" t="s">
        <v>542</v>
      </c>
      <c r="C532" s="9" t="s">
        <v>6</v>
      </c>
      <c r="D532" s="10">
        <v>20000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20000</v>
      </c>
      <c r="M532" s="11">
        <v>0</v>
      </c>
      <c r="N532" s="10">
        <v>0</v>
      </c>
      <c r="O532" s="16"/>
    </row>
    <row r="533" spans="1:15" ht="25.5" outlineLevel="5" x14ac:dyDescent="0.25">
      <c r="A533" s="8" t="s">
        <v>20</v>
      </c>
      <c r="B533" s="9" t="s">
        <v>542</v>
      </c>
      <c r="C533" s="9" t="s">
        <v>21</v>
      </c>
      <c r="D533" s="10">
        <v>20000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20000</v>
      </c>
      <c r="M533" s="11">
        <v>0</v>
      </c>
      <c r="N533" s="10">
        <v>0</v>
      </c>
      <c r="O533" s="16"/>
    </row>
    <row r="534" spans="1:15" ht="25.5" outlineLevel="4" x14ac:dyDescent="0.25">
      <c r="A534" s="8" t="s">
        <v>264</v>
      </c>
      <c r="B534" s="9" t="s">
        <v>543</v>
      </c>
      <c r="C534" s="9" t="s">
        <v>6</v>
      </c>
      <c r="D534" s="10">
        <v>110000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110000</v>
      </c>
      <c r="M534" s="11">
        <v>0.3219818181818182</v>
      </c>
      <c r="N534" s="10">
        <v>0</v>
      </c>
      <c r="O534" s="16"/>
    </row>
    <row r="535" spans="1:15" ht="25.5" outlineLevel="5" x14ac:dyDescent="0.25">
      <c r="A535" s="8" t="s">
        <v>20</v>
      </c>
      <c r="B535" s="9" t="s">
        <v>543</v>
      </c>
      <c r="C535" s="9" t="s">
        <v>21</v>
      </c>
      <c r="D535" s="10">
        <v>110000</v>
      </c>
      <c r="E535" s="10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0">
        <v>110000</v>
      </c>
      <c r="M535" s="11">
        <v>0.3219818181818182</v>
      </c>
      <c r="N535" s="10">
        <v>0</v>
      </c>
      <c r="O535" s="16"/>
    </row>
    <row r="536" spans="1:15" ht="38.25" outlineLevel="1" x14ac:dyDescent="0.25">
      <c r="A536" s="8" t="s">
        <v>544</v>
      </c>
      <c r="B536" s="9" t="s">
        <v>545</v>
      </c>
      <c r="C536" s="9" t="s">
        <v>6</v>
      </c>
      <c r="D536" s="10">
        <v>297000</v>
      </c>
      <c r="E536" s="10">
        <v>0</v>
      </c>
      <c r="F536" s="10">
        <v>0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50000</v>
      </c>
      <c r="M536" s="11">
        <v>0</v>
      </c>
      <c r="N536" s="10">
        <v>0</v>
      </c>
      <c r="O536" s="16"/>
    </row>
    <row r="537" spans="1:15" ht="25.5" outlineLevel="3" x14ac:dyDescent="0.25">
      <c r="A537" s="8" t="s">
        <v>546</v>
      </c>
      <c r="B537" s="9" t="s">
        <v>547</v>
      </c>
      <c r="C537" s="9" t="s">
        <v>6</v>
      </c>
      <c r="D537" s="10">
        <v>297000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50000</v>
      </c>
      <c r="M537" s="11">
        <v>0</v>
      </c>
      <c r="N537" s="10">
        <v>0</v>
      </c>
      <c r="O537" s="16"/>
    </row>
    <row r="538" spans="1:15" outlineLevel="4" x14ac:dyDescent="0.25">
      <c r="A538" s="8" t="s">
        <v>548</v>
      </c>
      <c r="B538" s="9" t="s">
        <v>549</v>
      </c>
      <c r="C538" s="9" t="s">
        <v>6</v>
      </c>
      <c r="D538" s="10">
        <v>297000</v>
      </c>
      <c r="E538" s="10">
        <v>0</v>
      </c>
      <c r="F538" s="10">
        <v>0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50000</v>
      </c>
      <c r="M538" s="11">
        <v>0</v>
      </c>
      <c r="N538" s="10">
        <v>0</v>
      </c>
      <c r="O538" s="16"/>
    </row>
    <row r="539" spans="1:15" ht="25.5" outlineLevel="5" x14ac:dyDescent="0.25">
      <c r="A539" s="8" t="s">
        <v>20</v>
      </c>
      <c r="B539" s="9" t="s">
        <v>549</v>
      </c>
      <c r="C539" s="9" t="s">
        <v>21</v>
      </c>
      <c r="D539" s="10">
        <v>297000</v>
      </c>
      <c r="E539" s="10">
        <v>0</v>
      </c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50000</v>
      </c>
      <c r="M539" s="11">
        <v>0</v>
      </c>
      <c r="N539" s="10">
        <v>0</v>
      </c>
      <c r="O539" s="16"/>
    </row>
    <row r="540" spans="1:15" ht="76.5" outlineLevel="1" x14ac:dyDescent="0.25">
      <c r="A540" s="8" t="s">
        <v>550</v>
      </c>
      <c r="B540" s="9" t="s">
        <v>551</v>
      </c>
      <c r="C540" s="9" t="s">
        <v>6</v>
      </c>
      <c r="D540" s="10">
        <f>500000+4367180</f>
        <v>4867180</v>
      </c>
      <c r="E540" s="10">
        <v>0</v>
      </c>
      <c r="F540" s="10">
        <v>0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500000</v>
      </c>
      <c r="M540" s="11">
        <v>0</v>
      </c>
      <c r="N540" s="10">
        <v>0</v>
      </c>
      <c r="O540" s="16">
        <v>4367180</v>
      </c>
    </row>
    <row r="541" spans="1:15" ht="25.5" outlineLevel="3" x14ac:dyDescent="0.25">
      <c r="A541" s="8" t="s">
        <v>552</v>
      </c>
      <c r="B541" s="9" t="s">
        <v>553</v>
      </c>
      <c r="C541" s="9" t="s">
        <v>6</v>
      </c>
      <c r="D541" s="10">
        <f t="shared" ref="D541:D543" si="0">500000+4367180</f>
        <v>4867180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0</v>
      </c>
      <c r="K541" s="10">
        <v>0</v>
      </c>
      <c r="L541" s="10">
        <v>500000</v>
      </c>
      <c r="M541" s="11">
        <v>0</v>
      </c>
      <c r="N541" s="10">
        <v>0</v>
      </c>
      <c r="O541" s="16">
        <v>4367180</v>
      </c>
    </row>
    <row r="542" spans="1:15" outlineLevel="4" x14ac:dyDescent="0.25">
      <c r="A542" s="8" t="s">
        <v>554</v>
      </c>
      <c r="B542" s="9" t="s">
        <v>555</v>
      </c>
      <c r="C542" s="9" t="s">
        <v>6</v>
      </c>
      <c r="D542" s="10">
        <f t="shared" si="0"/>
        <v>4867180</v>
      </c>
      <c r="E542" s="10">
        <v>0</v>
      </c>
      <c r="F542" s="10">
        <v>0</v>
      </c>
      <c r="G542" s="10">
        <v>0</v>
      </c>
      <c r="H542" s="10">
        <v>0</v>
      </c>
      <c r="I542" s="10">
        <v>0</v>
      </c>
      <c r="J542" s="10">
        <v>0</v>
      </c>
      <c r="K542" s="10">
        <v>0</v>
      </c>
      <c r="L542" s="10">
        <v>500000</v>
      </c>
      <c r="M542" s="11">
        <v>0</v>
      </c>
      <c r="N542" s="10">
        <v>0</v>
      </c>
      <c r="O542" s="16">
        <v>4367180</v>
      </c>
    </row>
    <row r="543" spans="1:15" ht="25.5" outlineLevel="5" x14ac:dyDescent="0.25">
      <c r="A543" s="8" t="s">
        <v>20</v>
      </c>
      <c r="B543" s="9" t="s">
        <v>555</v>
      </c>
      <c r="C543" s="9" t="s">
        <v>21</v>
      </c>
      <c r="D543" s="10">
        <f t="shared" si="0"/>
        <v>4867180</v>
      </c>
      <c r="E543" s="10">
        <v>0</v>
      </c>
      <c r="F543" s="10">
        <v>0</v>
      </c>
      <c r="G543" s="10">
        <v>0</v>
      </c>
      <c r="H543" s="10">
        <v>0</v>
      </c>
      <c r="I543" s="10">
        <v>0</v>
      </c>
      <c r="J543" s="10">
        <v>0</v>
      </c>
      <c r="K543" s="10">
        <v>0</v>
      </c>
      <c r="L543" s="10">
        <v>500000</v>
      </c>
      <c r="M543" s="11">
        <v>0</v>
      </c>
      <c r="N543" s="10">
        <v>0</v>
      </c>
      <c r="O543" s="16">
        <v>4367180</v>
      </c>
    </row>
    <row r="544" spans="1:15" ht="38.25" outlineLevel="1" x14ac:dyDescent="0.25">
      <c r="A544" s="8" t="s">
        <v>556</v>
      </c>
      <c r="B544" s="9" t="s">
        <v>557</v>
      </c>
      <c r="C544" s="9" t="s">
        <v>6</v>
      </c>
      <c r="D544" s="10">
        <f>854704215.02+9033355</f>
        <v>863737570.01999998</v>
      </c>
      <c r="E544" s="10">
        <v>0</v>
      </c>
      <c r="F544" s="10">
        <v>0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0">
        <v>934263682.75</v>
      </c>
      <c r="M544" s="11">
        <v>0.10392930237031932</v>
      </c>
      <c r="N544" s="10">
        <v>0</v>
      </c>
      <c r="O544" s="16">
        <v>9033355</v>
      </c>
    </row>
    <row r="545" spans="1:15" ht="25.5" outlineLevel="3" x14ac:dyDescent="0.25">
      <c r="A545" s="8" t="s">
        <v>558</v>
      </c>
      <c r="B545" s="9" t="s">
        <v>559</v>
      </c>
      <c r="C545" s="9" t="s">
        <v>6</v>
      </c>
      <c r="D545" s="10">
        <f>144368321.44+9033355</f>
        <v>153401676.44</v>
      </c>
      <c r="E545" s="10">
        <v>0</v>
      </c>
      <c r="F545" s="10">
        <v>0</v>
      </c>
      <c r="G545" s="10">
        <v>0</v>
      </c>
      <c r="H545" s="10">
        <v>0</v>
      </c>
      <c r="I545" s="10">
        <v>0</v>
      </c>
      <c r="J545" s="10">
        <v>0</v>
      </c>
      <c r="K545" s="10">
        <v>0</v>
      </c>
      <c r="L545" s="10">
        <v>167624612.75</v>
      </c>
      <c r="M545" s="11">
        <v>0.60704825758068326</v>
      </c>
      <c r="N545" s="10">
        <v>0</v>
      </c>
      <c r="O545" s="16">
        <v>9033355</v>
      </c>
    </row>
    <row r="546" spans="1:15" outlineLevel="4" x14ac:dyDescent="0.25">
      <c r="A546" s="8" t="s">
        <v>560</v>
      </c>
      <c r="B546" s="9" t="s">
        <v>561</v>
      </c>
      <c r="C546" s="9" t="s">
        <v>6</v>
      </c>
      <c r="D546" s="10">
        <f>100126031.59+9033355</f>
        <v>109159386.59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100658923</v>
      </c>
      <c r="M546" s="11">
        <v>0.5793699437479124</v>
      </c>
      <c r="N546" s="10">
        <v>0</v>
      </c>
      <c r="O546" s="16">
        <v>9033355</v>
      </c>
    </row>
    <row r="547" spans="1:15" ht="25.5" outlineLevel="5" x14ac:dyDescent="0.25">
      <c r="A547" s="8" t="s">
        <v>276</v>
      </c>
      <c r="B547" s="9" t="s">
        <v>561</v>
      </c>
      <c r="C547" s="9" t="s">
        <v>277</v>
      </c>
      <c r="D547" s="10">
        <f>89169923+9033355</f>
        <v>98203278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89181923</v>
      </c>
      <c r="M547" s="11">
        <v>0.59483426311806953</v>
      </c>
      <c r="N547" s="10">
        <v>0</v>
      </c>
      <c r="O547" s="16">
        <v>9033355</v>
      </c>
    </row>
    <row r="548" spans="1:15" ht="25.5" outlineLevel="5" x14ac:dyDescent="0.25">
      <c r="A548" s="8" t="s">
        <v>20</v>
      </c>
      <c r="B548" s="9" t="s">
        <v>561</v>
      </c>
      <c r="C548" s="9" t="s">
        <v>21</v>
      </c>
      <c r="D548" s="10">
        <v>10955608.59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11477000</v>
      </c>
      <c r="M548" s="11">
        <v>0.45348351113372515</v>
      </c>
      <c r="N548" s="10">
        <v>0</v>
      </c>
      <c r="O548" s="16"/>
    </row>
    <row r="549" spans="1:15" outlineLevel="5" x14ac:dyDescent="0.25">
      <c r="A549" s="8" t="s">
        <v>22</v>
      </c>
      <c r="B549" s="9" t="s">
        <v>561</v>
      </c>
      <c r="C549" s="9" t="s">
        <v>23</v>
      </c>
      <c r="D549" s="10">
        <v>500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1">
        <v>1</v>
      </c>
      <c r="N549" s="10">
        <v>0</v>
      </c>
      <c r="O549" s="16"/>
    </row>
    <row r="550" spans="1:15" outlineLevel="4" x14ac:dyDescent="0.25">
      <c r="A550" s="8" t="s">
        <v>562</v>
      </c>
      <c r="B550" s="9" t="s">
        <v>563</v>
      </c>
      <c r="C550" s="9" t="s">
        <v>6</v>
      </c>
      <c r="D550" s="10">
        <v>2804660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2804660</v>
      </c>
      <c r="M550" s="11">
        <v>0.30720990423081584</v>
      </c>
      <c r="N550" s="10">
        <v>0</v>
      </c>
      <c r="O550" s="16"/>
    </row>
    <row r="551" spans="1:15" ht="25.5" outlineLevel="5" x14ac:dyDescent="0.25">
      <c r="A551" s="8" t="s">
        <v>276</v>
      </c>
      <c r="B551" s="9" t="s">
        <v>563</v>
      </c>
      <c r="C551" s="9" t="s">
        <v>277</v>
      </c>
      <c r="D551" s="10">
        <v>2268660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2268660</v>
      </c>
      <c r="M551" s="11">
        <v>0.23204711151075966</v>
      </c>
      <c r="N551" s="10">
        <v>0</v>
      </c>
      <c r="O551" s="16"/>
    </row>
    <row r="552" spans="1:15" ht="25.5" outlineLevel="5" x14ac:dyDescent="0.25">
      <c r="A552" s="8" t="s">
        <v>20</v>
      </c>
      <c r="B552" s="9" t="s">
        <v>563</v>
      </c>
      <c r="C552" s="9" t="s">
        <v>21</v>
      </c>
      <c r="D552" s="10">
        <v>536000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0</v>
      </c>
      <c r="K552" s="10">
        <v>0</v>
      </c>
      <c r="L552" s="10">
        <v>536000</v>
      </c>
      <c r="M552" s="11">
        <v>0.62534203358208951</v>
      </c>
      <c r="N552" s="10">
        <v>0</v>
      </c>
      <c r="O552" s="16"/>
    </row>
    <row r="553" spans="1:15" outlineLevel="4" x14ac:dyDescent="0.25">
      <c r="A553" s="8" t="s">
        <v>564</v>
      </c>
      <c r="B553" s="9" t="s">
        <v>565</v>
      </c>
      <c r="C553" s="9" t="s">
        <v>6</v>
      </c>
      <c r="D553" s="10">
        <v>3707147.65</v>
      </c>
      <c r="E553" s="10">
        <v>0</v>
      </c>
      <c r="F553" s="10">
        <v>0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1590232</v>
      </c>
      <c r="M553" s="11">
        <v>0.39224190328647957</v>
      </c>
      <c r="N553" s="10">
        <v>0</v>
      </c>
      <c r="O553" s="16"/>
    </row>
    <row r="554" spans="1:15" ht="25.5" outlineLevel="5" x14ac:dyDescent="0.25">
      <c r="A554" s="8" t="s">
        <v>276</v>
      </c>
      <c r="B554" s="9" t="s">
        <v>565</v>
      </c>
      <c r="C554" s="9" t="s">
        <v>277</v>
      </c>
      <c r="D554" s="10">
        <v>1393477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1393477</v>
      </c>
      <c r="M554" s="11">
        <v>0.58392424130430576</v>
      </c>
      <c r="N554" s="10">
        <v>0</v>
      </c>
      <c r="O554" s="16"/>
    </row>
    <row r="555" spans="1:15" ht="25.5" outlineLevel="5" x14ac:dyDescent="0.25">
      <c r="A555" s="8" t="s">
        <v>20</v>
      </c>
      <c r="B555" s="9" t="s">
        <v>565</v>
      </c>
      <c r="C555" s="9" t="s">
        <v>21</v>
      </c>
      <c r="D555" s="10">
        <v>2313670.65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196755</v>
      </c>
      <c r="M555" s="11">
        <v>0.2767955110637722</v>
      </c>
      <c r="N555" s="10">
        <v>0</v>
      </c>
      <c r="O555" s="16"/>
    </row>
    <row r="556" spans="1:15" outlineLevel="4" x14ac:dyDescent="0.25">
      <c r="A556" s="8" t="s">
        <v>566</v>
      </c>
      <c r="B556" s="9" t="s">
        <v>567</v>
      </c>
      <c r="C556" s="9" t="s">
        <v>6</v>
      </c>
      <c r="D556" s="10">
        <v>800000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800000</v>
      </c>
      <c r="M556" s="11">
        <v>0</v>
      </c>
      <c r="N556" s="10">
        <v>0</v>
      </c>
      <c r="O556" s="16"/>
    </row>
    <row r="557" spans="1:15" outlineLevel="5" x14ac:dyDescent="0.25">
      <c r="A557" s="8" t="s">
        <v>278</v>
      </c>
      <c r="B557" s="9" t="s">
        <v>567</v>
      </c>
      <c r="C557" s="9" t="s">
        <v>279</v>
      </c>
      <c r="D557" s="10">
        <v>800000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800000</v>
      </c>
      <c r="M557" s="11">
        <v>0</v>
      </c>
      <c r="N557" s="10">
        <v>0</v>
      </c>
      <c r="O557" s="16"/>
    </row>
    <row r="558" spans="1:15" outlineLevel="4" x14ac:dyDescent="0.25">
      <c r="A558" s="8" t="s">
        <v>568</v>
      </c>
      <c r="B558" s="9" t="s">
        <v>569</v>
      </c>
      <c r="C558" s="9" t="s">
        <v>6</v>
      </c>
      <c r="D558" s="10">
        <v>107000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107000</v>
      </c>
      <c r="M558" s="11">
        <v>0</v>
      </c>
      <c r="N558" s="10">
        <v>0</v>
      </c>
      <c r="O558" s="16"/>
    </row>
    <row r="559" spans="1:15" outlineLevel="5" x14ac:dyDescent="0.25">
      <c r="A559" s="8" t="s">
        <v>570</v>
      </c>
      <c r="B559" s="9" t="s">
        <v>569</v>
      </c>
      <c r="C559" s="9" t="s">
        <v>571</v>
      </c>
      <c r="D559" s="10">
        <v>107000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107000</v>
      </c>
      <c r="M559" s="11">
        <v>0</v>
      </c>
      <c r="N559" s="10">
        <v>0</v>
      </c>
      <c r="O559" s="16"/>
    </row>
    <row r="560" spans="1:15" outlineLevel="4" x14ac:dyDescent="0.25">
      <c r="A560" s="8" t="s">
        <v>572</v>
      </c>
      <c r="B560" s="9" t="s">
        <v>573</v>
      </c>
      <c r="C560" s="9" t="s">
        <v>6</v>
      </c>
      <c r="D560" s="10">
        <v>0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20000000</v>
      </c>
      <c r="M560" s="11">
        <v>0</v>
      </c>
      <c r="N560" s="10">
        <v>0</v>
      </c>
      <c r="O560" s="16"/>
    </row>
    <row r="561" spans="1:15" outlineLevel="5" x14ac:dyDescent="0.25">
      <c r="A561" s="8" t="s">
        <v>278</v>
      </c>
      <c r="B561" s="9" t="s">
        <v>573</v>
      </c>
      <c r="C561" s="9" t="s">
        <v>279</v>
      </c>
      <c r="D561" s="10">
        <v>0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20000000</v>
      </c>
      <c r="M561" s="11">
        <v>0</v>
      </c>
      <c r="N561" s="10">
        <v>0</v>
      </c>
      <c r="O561" s="16"/>
    </row>
    <row r="562" spans="1:15" outlineLevel="4" x14ac:dyDescent="0.25">
      <c r="A562" s="8" t="s">
        <v>574</v>
      </c>
      <c r="B562" s="9" t="s">
        <v>575</v>
      </c>
      <c r="C562" s="9" t="s">
        <v>6</v>
      </c>
      <c r="D562" s="10">
        <v>0</v>
      </c>
      <c r="E562" s="10">
        <v>0</v>
      </c>
      <c r="F562" s="10">
        <v>0</v>
      </c>
      <c r="G562" s="10">
        <v>0</v>
      </c>
      <c r="H562" s="10">
        <v>0</v>
      </c>
      <c r="I562" s="10">
        <v>0</v>
      </c>
      <c r="J562" s="10">
        <v>0</v>
      </c>
      <c r="K562" s="10">
        <v>0</v>
      </c>
      <c r="L562" s="10">
        <v>15935874.75</v>
      </c>
      <c r="M562" s="11">
        <v>0</v>
      </c>
      <c r="N562" s="10">
        <v>0</v>
      </c>
      <c r="O562" s="16"/>
    </row>
    <row r="563" spans="1:15" outlineLevel="5" x14ac:dyDescent="0.25">
      <c r="A563" s="8" t="s">
        <v>278</v>
      </c>
      <c r="B563" s="9" t="s">
        <v>575</v>
      </c>
      <c r="C563" s="9" t="s">
        <v>279</v>
      </c>
      <c r="D563" s="10">
        <v>0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15935874.75</v>
      </c>
      <c r="M563" s="11">
        <v>0</v>
      </c>
      <c r="N563" s="10">
        <v>0</v>
      </c>
      <c r="O563" s="16"/>
    </row>
    <row r="564" spans="1:15" outlineLevel="4" x14ac:dyDescent="0.25">
      <c r="A564" s="8" t="s">
        <v>576</v>
      </c>
      <c r="B564" s="9" t="s">
        <v>577</v>
      </c>
      <c r="C564" s="9" t="s">
        <v>6</v>
      </c>
      <c r="D564" s="10">
        <v>1077950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1077950</v>
      </c>
      <c r="M564" s="11">
        <v>0.18032088686859316</v>
      </c>
      <c r="N564" s="10">
        <v>0</v>
      </c>
      <c r="O564" s="16"/>
    </row>
    <row r="565" spans="1:15" ht="25.5" outlineLevel="5" x14ac:dyDescent="0.25">
      <c r="A565" s="8" t="s">
        <v>276</v>
      </c>
      <c r="B565" s="9" t="s">
        <v>577</v>
      </c>
      <c r="C565" s="9" t="s">
        <v>277</v>
      </c>
      <c r="D565" s="10">
        <v>730950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730950</v>
      </c>
      <c r="M565" s="11">
        <v>0</v>
      </c>
      <c r="N565" s="10">
        <v>0</v>
      </c>
      <c r="O565" s="16"/>
    </row>
    <row r="566" spans="1:15" ht="25.5" outlineLevel="5" x14ac:dyDescent="0.25">
      <c r="A566" s="8" t="s">
        <v>20</v>
      </c>
      <c r="B566" s="9" t="s">
        <v>577</v>
      </c>
      <c r="C566" s="9" t="s">
        <v>21</v>
      </c>
      <c r="D566" s="10">
        <v>347000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347000</v>
      </c>
      <c r="M566" s="11">
        <v>0.560163976945245</v>
      </c>
      <c r="N566" s="10">
        <v>0</v>
      </c>
      <c r="O566" s="16"/>
    </row>
    <row r="567" spans="1:15" ht="25.5" outlineLevel="4" x14ac:dyDescent="0.25">
      <c r="A567" s="8" t="s">
        <v>578</v>
      </c>
      <c r="B567" s="9" t="s">
        <v>579</v>
      </c>
      <c r="C567" s="9" t="s">
        <v>6</v>
      </c>
      <c r="D567" s="10">
        <v>1244802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1244802</v>
      </c>
      <c r="M567" s="11">
        <v>0.86760786052721639</v>
      </c>
      <c r="N567" s="10">
        <v>0</v>
      </c>
      <c r="O567" s="16"/>
    </row>
    <row r="568" spans="1:15" ht="25.5" outlineLevel="5" x14ac:dyDescent="0.25">
      <c r="A568" s="8" t="s">
        <v>276</v>
      </c>
      <c r="B568" s="9" t="s">
        <v>579</v>
      </c>
      <c r="C568" s="9" t="s">
        <v>277</v>
      </c>
      <c r="D568" s="10">
        <v>719756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719756</v>
      </c>
      <c r="M568" s="11">
        <v>0.80993281056357991</v>
      </c>
      <c r="N568" s="10">
        <v>0</v>
      </c>
      <c r="O568" s="16"/>
    </row>
    <row r="569" spans="1:15" ht="25.5" outlineLevel="5" x14ac:dyDescent="0.25">
      <c r="A569" s="8" t="s">
        <v>20</v>
      </c>
      <c r="B569" s="9" t="s">
        <v>579</v>
      </c>
      <c r="C569" s="9" t="s">
        <v>21</v>
      </c>
      <c r="D569" s="10">
        <v>525046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525046</v>
      </c>
      <c r="M569" s="11">
        <v>0.94667133927313041</v>
      </c>
      <c r="N569" s="10">
        <v>0</v>
      </c>
      <c r="O569" s="16"/>
    </row>
    <row r="570" spans="1:15" outlineLevel="4" x14ac:dyDescent="0.25">
      <c r="A570" s="8" t="s">
        <v>580</v>
      </c>
      <c r="B570" s="9" t="s">
        <v>581</v>
      </c>
      <c r="C570" s="9" t="s">
        <v>6</v>
      </c>
      <c r="D570" s="10">
        <v>12154518.18</v>
      </c>
      <c r="E570" s="10">
        <v>0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2090000</v>
      </c>
      <c r="M570" s="11">
        <v>0.9669344383670172</v>
      </c>
      <c r="N570" s="10">
        <v>0</v>
      </c>
      <c r="O570" s="16"/>
    </row>
    <row r="571" spans="1:15" ht="25.5" outlineLevel="5" x14ac:dyDescent="0.25">
      <c r="A571" s="8" t="s">
        <v>20</v>
      </c>
      <c r="B571" s="9" t="s">
        <v>581</v>
      </c>
      <c r="C571" s="9" t="s">
        <v>21</v>
      </c>
      <c r="D571" s="10">
        <v>1575722.4</v>
      </c>
      <c r="E571" s="10">
        <v>0</v>
      </c>
      <c r="F571" s="10">
        <v>0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1825000</v>
      </c>
      <c r="M571" s="11">
        <v>0.85473591668177085</v>
      </c>
      <c r="N571" s="10">
        <v>0</v>
      </c>
      <c r="O571" s="16"/>
    </row>
    <row r="572" spans="1:15" outlineLevel="5" x14ac:dyDescent="0.25">
      <c r="A572" s="8" t="s">
        <v>123</v>
      </c>
      <c r="B572" s="9" t="s">
        <v>581</v>
      </c>
      <c r="C572" s="9" t="s">
        <v>124</v>
      </c>
      <c r="D572" s="10">
        <v>9861534.5600000005</v>
      </c>
      <c r="E572" s="10">
        <v>0</v>
      </c>
      <c r="F572" s="10">
        <v>0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1">
        <v>0.9824570812029888</v>
      </c>
      <c r="N572" s="10">
        <v>0</v>
      </c>
      <c r="O572" s="16"/>
    </row>
    <row r="573" spans="1:15" outlineLevel="5" x14ac:dyDescent="0.25">
      <c r="A573" s="8" t="s">
        <v>48</v>
      </c>
      <c r="B573" s="9" t="s">
        <v>581</v>
      </c>
      <c r="C573" s="9" t="s">
        <v>49</v>
      </c>
      <c r="D573" s="10">
        <v>388689.22</v>
      </c>
      <c r="E573" s="10">
        <v>0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1">
        <v>1</v>
      </c>
      <c r="N573" s="10">
        <v>0</v>
      </c>
      <c r="O573" s="16"/>
    </row>
    <row r="574" spans="1:15" outlineLevel="5" x14ac:dyDescent="0.25">
      <c r="A574" s="8" t="s">
        <v>22</v>
      </c>
      <c r="B574" s="9" t="s">
        <v>581</v>
      </c>
      <c r="C574" s="9" t="s">
        <v>23</v>
      </c>
      <c r="D574" s="10">
        <v>328572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0">
        <v>0</v>
      </c>
      <c r="K574" s="10">
        <v>0</v>
      </c>
      <c r="L574" s="10">
        <v>265000</v>
      </c>
      <c r="M574" s="11">
        <v>1</v>
      </c>
      <c r="N574" s="10">
        <v>0</v>
      </c>
      <c r="O574" s="16"/>
    </row>
    <row r="575" spans="1:15" ht="25.5" outlineLevel="4" x14ac:dyDescent="0.25">
      <c r="A575" s="8" t="s">
        <v>582</v>
      </c>
      <c r="B575" s="9" t="s">
        <v>583</v>
      </c>
      <c r="C575" s="9" t="s">
        <v>6</v>
      </c>
      <c r="D575" s="10">
        <v>19735858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18959416</v>
      </c>
      <c r="M575" s="11">
        <v>0.61512400423634994</v>
      </c>
      <c r="N575" s="10">
        <v>0</v>
      </c>
      <c r="O575" s="16"/>
    </row>
    <row r="576" spans="1:15" ht="25.5" outlineLevel="5" x14ac:dyDescent="0.25">
      <c r="A576" s="8" t="s">
        <v>276</v>
      </c>
      <c r="B576" s="9" t="s">
        <v>583</v>
      </c>
      <c r="C576" s="9" t="s">
        <v>277</v>
      </c>
      <c r="D576" s="10">
        <v>17304674</v>
      </c>
      <c r="E576" s="10">
        <v>0</v>
      </c>
      <c r="F576" s="10">
        <v>0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17291774</v>
      </c>
      <c r="M576" s="11">
        <v>0.66640816232654831</v>
      </c>
      <c r="N576" s="10">
        <v>0</v>
      </c>
      <c r="O576" s="16"/>
    </row>
    <row r="577" spans="1:15" ht="25.5" outlineLevel="5" x14ac:dyDescent="0.25">
      <c r="A577" s="8" t="s">
        <v>20</v>
      </c>
      <c r="B577" s="9" t="s">
        <v>583</v>
      </c>
      <c r="C577" s="9" t="s">
        <v>21</v>
      </c>
      <c r="D577" s="10">
        <v>2431184</v>
      </c>
      <c r="E577" s="10">
        <v>0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1667642</v>
      </c>
      <c r="M577" s="11">
        <v>0.2500937814661498</v>
      </c>
      <c r="N577" s="10">
        <v>0</v>
      </c>
      <c r="O577" s="16"/>
    </row>
    <row r="578" spans="1:15" ht="38.25" outlineLevel="4" x14ac:dyDescent="0.25">
      <c r="A578" s="8" t="s">
        <v>584</v>
      </c>
      <c r="B578" s="9" t="s">
        <v>585</v>
      </c>
      <c r="C578" s="9" t="s">
        <v>6</v>
      </c>
      <c r="D578" s="10">
        <v>31790</v>
      </c>
      <c r="E578" s="10">
        <v>0</v>
      </c>
      <c r="F578" s="10">
        <v>0</v>
      </c>
      <c r="G578" s="10">
        <v>0</v>
      </c>
      <c r="H578" s="10">
        <v>0</v>
      </c>
      <c r="I578" s="10">
        <v>0</v>
      </c>
      <c r="J578" s="10">
        <v>0</v>
      </c>
      <c r="K578" s="10">
        <v>0</v>
      </c>
      <c r="L578" s="10">
        <v>31790</v>
      </c>
      <c r="M578" s="11">
        <v>0</v>
      </c>
      <c r="N578" s="10">
        <v>0</v>
      </c>
      <c r="O578" s="16"/>
    </row>
    <row r="579" spans="1:15" ht="25.5" outlineLevel="5" x14ac:dyDescent="0.25">
      <c r="A579" s="8" t="s">
        <v>276</v>
      </c>
      <c r="B579" s="9" t="s">
        <v>585</v>
      </c>
      <c r="C579" s="9" t="s">
        <v>277</v>
      </c>
      <c r="D579" s="10">
        <v>31790</v>
      </c>
      <c r="E579" s="10">
        <v>0</v>
      </c>
      <c r="F579" s="10">
        <v>0</v>
      </c>
      <c r="G579" s="10">
        <v>0</v>
      </c>
      <c r="H579" s="10">
        <v>0</v>
      </c>
      <c r="I579" s="10">
        <v>0</v>
      </c>
      <c r="J579" s="10">
        <v>0</v>
      </c>
      <c r="K579" s="10">
        <v>0</v>
      </c>
      <c r="L579" s="10">
        <v>31790</v>
      </c>
      <c r="M579" s="11">
        <v>0</v>
      </c>
      <c r="N579" s="10">
        <v>0</v>
      </c>
      <c r="O579" s="16"/>
    </row>
    <row r="580" spans="1:15" ht="38.25" outlineLevel="4" x14ac:dyDescent="0.25">
      <c r="A580" s="8" t="s">
        <v>586</v>
      </c>
      <c r="B580" s="9" t="s">
        <v>587</v>
      </c>
      <c r="C580" s="9" t="s">
        <v>6</v>
      </c>
      <c r="D580" s="10">
        <v>2323965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2323965</v>
      </c>
      <c r="M580" s="11">
        <v>0.92333903479613511</v>
      </c>
      <c r="N580" s="10">
        <v>0</v>
      </c>
      <c r="O580" s="16"/>
    </row>
    <row r="581" spans="1:15" ht="25.5" outlineLevel="5" x14ac:dyDescent="0.25">
      <c r="A581" s="8" t="s">
        <v>276</v>
      </c>
      <c r="B581" s="9" t="s">
        <v>587</v>
      </c>
      <c r="C581" s="9" t="s">
        <v>277</v>
      </c>
      <c r="D581" s="10">
        <v>2323965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2323965</v>
      </c>
      <c r="M581" s="11">
        <v>0.92333903479613511</v>
      </c>
      <c r="N581" s="10">
        <v>0</v>
      </c>
      <c r="O581" s="16"/>
    </row>
    <row r="582" spans="1:15" ht="51" outlineLevel="4" x14ac:dyDescent="0.25">
      <c r="A582" s="8" t="s">
        <v>320</v>
      </c>
      <c r="B582" s="9" t="s">
        <v>588</v>
      </c>
      <c r="C582" s="9" t="s">
        <v>6</v>
      </c>
      <c r="D582" s="10">
        <v>254599.02</v>
      </c>
      <c r="E582" s="10">
        <v>0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1">
        <v>0</v>
      </c>
      <c r="N582" s="10">
        <v>0</v>
      </c>
      <c r="O582" s="16"/>
    </row>
    <row r="583" spans="1:15" outlineLevel="5" x14ac:dyDescent="0.25">
      <c r="A583" s="8" t="s">
        <v>278</v>
      </c>
      <c r="B583" s="9" t="s">
        <v>588</v>
      </c>
      <c r="C583" s="9" t="s">
        <v>279</v>
      </c>
      <c r="D583" s="10">
        <v>254599.02</v>
      </c>
      <c r="E583" s="10">
        <v>0</v>
      </c>
      <c r="F583" s="10">
        <v>0</v>
      </c>
      <c r="G583" s="10">
        <v>0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1">
        <v>0</v>
      </c>
      <c r="N583" s="10">
        <v>0</v>
      </c>
      <c r="O583" s="16"/>
    </row>
    <row r="584" spans="1:15" ht="25.5" outlineLevel="3" x14ac:dyDescent="0.25">
      <c r="A584" s="8" t="s">
        <v>589</v>
      </c>
      <c r="B584" s="9" t="s">
        <v>590</v>
      </c>
      <c r="C584" s="9" t="s">
        <v>6</v>
      </c>
      <c r="D584" s="10">
        <v>8690274.8200000003</v>
      </c>
      <c r="E584" s="10">
        <v>0</v>
      </c>
      <c r="F584" s="10">
        <v>0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3000000</v>
      </c>
      <c r="M584" s="11">
        <v>0.13696630367323642</v>
      </c>
      <c r="N584" s="10">
        <v>0</v>
      </c>
      <c r="O584" s="16"/>
    </row>
    <row r="585" spans="1:15" ht="38.25" outlineLevel="4" x14ac:dyDescent="0.25">
      <c r="A585" s="8" t="s">
        <v>591</v>
      </c>
      <c r="B585" s="9" t="s">
        <v>592</v>
      </c>
      <c r="C585" s="9" t="s">
        <v>6</v>
      </c>
      <c r="D585" s="10">
        <v>0</v>
      </c>
      <c r="E585" s="10">
        <v>0</v>
      </c>
      <c r="F585" s="10">
        <v>0</v>
      </c>
      <c r="G585" s="10">
        <v>0</v>
      </c>
      <c r="H585" s="10">
        <v>0</v>
      </c>
      <c r="I585" s="10">
        <v>0</v>
      </c>
      <c r="J585" s="10">
        <v>0</v>
      </c>
      <c r="K585" s="10">
        <v>0</v>
      </c>
      <c r="L585" s="10">
        <v>3000000</v>
      </c>
      <c r="M585" s="11">
        <v>0</v>
      </c>
      <c r="N585" s="10">
        <v>0</v>
      </c>
      <c r="O585" s="16"/>
    </row>
    <row r="586" spans="1:15" ht="25.5" outlineLevel="5" x14ac:dyDescent="0.25">
      <c r="A586" s="8" t="s">
        <v>20</v>
      </c>
      <c r="B586" s="9" t="s">
        <v>592</v>
      </c>
      <c r="C586" s="9" t="s">
        <v>21</v>
      </c>
      <c r="D586" s="10">
        <v>0</v>
      </c>
      <c r="E586" s="10">
        <v>0</v>
      </c>
      <c r="F586" s="10">
        <v>0</v>
      </c>
      <c r="G586" s="10">
        <v>0</v>
      </c>
      <c r="H586" s="10">
        <v>0</v>
      </c>
      <c r="I586" s="10">
        <v>0</v>
      </c>
      <c r="J586" s="10">
        <v>0</v>
      </c>
      <c r="K586" s="10">
        <v>0</v>
      </c>
      <c r="L586" s="10">
        <v>3000000</v>
      </c>
      <c r="M586" s="11">
        <v>0</v>
      </c>
      <c r="N586" s="10">
        <v>0</v>
      </c>
      <c r="O586" s="16"/>
    </row>
    <row r="587" spans="1:15" ht="25.5" outlineLevel="4" x14ac:dyDescent="0.25">
      <c r="A587" s="8" t="s">
        <v>593</v>
      </c>
      <c r="B587" s="9" t="s">
        <v>594</v>
      </c>
      <c r="C587" s="9" t="s">
        <v>6</v>
      </c>
      <c r="D587" s="10">
        <v>1190274.82</v>
      </c>
      <c r="E587" s="10">
        <v>0</v>
      </c>
      <c r="F587" s="10">
        <v>0</v>
      </c>
      <c r="G587" s="10">
        <v>0</v>
      </c>
      <c r="H587" s="10">
        <v>0</v>
      </c>
      <c r="I587" s="10">
        <v>0</v>
      </c>
      <c r="J587" s="10">
        <v>0</v>
      </c>
      <c r="K587" s="10">
        <v>0</v>
      </c>
      <c r="L587" s="10">
        <v>0</v>
      </c>
      <c r="M587" s="11">
        <v>1</v>
      </c>
      <c r="N587" s="10">
        <v>0</v>
      </c>
      <c r="O587" s="16"/>
    </row>
    <row r="588" spans="1:15" outlineLevel="5" x14ac:dyDescent="0.25">
      <c r="A588" s="8" t="s">
        <v>272</v>
      </c>
      <c r="B588" s="9" t="s">
        <v>594</v>
      </c>
      <c r="C588" s="9" t="s">
        <v>273</v>
      </c>
      <c r="D588" s="10">
        <v>1190274.82</v>
      </c>
      <c r="E588" s="10">
        <v>0</v>
      </c>
      <c r="F588" s="10">
        <v>0</v>
      </c>
      <c r="G588" s="10">
        <v>0</v>
      </c>
      <c r="H588" s="10">
        <v>0</v>
      </c>
      <c r="I588" s="10">
        <v>0</v>
      </c>
      <c r="J588" s="10">
        <v>0</v>
      </c>
      <c r="K588" s="10">
        <v>0</v>
      </c>
      <c r="L588" s="10">
        <v>0</v>
      </c>
      <c r="M588" s="11">
        <v>1</v>
      </c>
      <c r="N588" s="10">
        <v>0</v>
      </c>
      <c r="O588" s="16"/>
    </row>
    <row r="589" spans="1:15" outlineLevel="5" x14ac:dyDescent="0.25">
      <c r="A589" s="8" t="s">
        <v>278</v>
      </c>
      <c r="B589" s="9" t="s">
        <v>594</v>
      </c>
      <c r="C589" s="9" t="s">
        <v>279</v>
      </c>
      <c r="D589" s="10">
        <v>0</v>
      </c>
      <c r="E589" s="10">
        <v>0</v>
      </c>
      <c r="F589" s="10">
        <v>0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1">
        <v>0</v>
      </c>
      <c r="N589" s="10">
        <v>0</v>
      </c>
      <c r="O589" s="16"/>
    </row>
    <row r="590" spans="1:15" ht="25.5" outlineLevel="4" x14ac:dyDescent="0.25">
      <c r="A590" s="8" t="s">
        <v>595</v>
      </c>
      <c r="B590" s="9" t="s">
        <v>596</v>
      </c>
      <c r="C590" s="9" t="s">
        <v>6</v>
      </c>
      <c r="D590" s="10">
        <v>1000000</v>
      </c>
      <c r="E590" s="10">
        <v>0</v>
      </c>
      <c r="F590" s="10">
        <v>0</v>
      </c>
      <c r="G590" s="10">
        <v>0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1">
        <v>0</v>
      </c>
      <c r="N590" s="10">
        <v>0</v>
      </c>
      <c r="O590" s="16"/>
    </row>
    <row r="591" spans="1:15" outlineLevel="5" x14ac:dyDescent="0.25">
      <c r="A591" s="8" t="s">
        <v>272</v>
      </c>
      <c r="B591" s="9" t="s">
        <v>596</v>
      </c>
      <c r="C591" s="9" t="s">
        <v>273</v>
      </c>
      <c r="D591" s="10">
        <v>1000000</v>
      </c>
      <c r="E591" s="10">
        <v>0</v>
      </c>
      <c r="F591" s="10">
        <v>0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1">
        <v>0</v>
      </c>
      <c r="N591" s="10">
        <v>0</v>
      </c>
      <c r="O591" s="16"/>
    </row>
    <row r="592" spans="1:15" ht="38.25" outlineLevel="4" x14ac:dyDescent="0.25">
      <c r="A592" s="8" t="s">
        <v>597</v>
      </c>
      <c r="B592" s="9" t="s">
        <v>598</v>
      </c>
      <c r="C592" s="9" t="s">
        <v>6</v>
      </c>
      <c r="D592" s="10">
        <v>1000000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1">
        <v>0</v>
      </c>
      <c r="N592" s="10">
        <v>0</v>
      </c>
      <c r="O592" s="16"/>
    </row>
    <row r="593" spans="1:15" outlineLevel="5" x14ac:dyDescent="0.25">
      <c r="A593" s="8" t="s">
        <v>272</v>
      </c>
      <c r="B593" s="9" t="s">
        <v>598</v>
      </c>
      <c r="C593" s="9" t="s">
        <v>273</v>
      </c>
      <c r="D593" s="10">
        <v>1000000</v>
      </c>
      <c r="E593" s="10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1">
        <v>0</v>
      </c>
      <c r="N593" s="10">
        <v>0</v>
      </c>
      <c r="O593" s="16"/>
    </row>
    <row r="594" spans="1:15" ht="25.5" outlineLevel="4" x14ac:dyDescent="0.25">
      <c r="A594" s="8" t="s">
        <v>599</v>
      </c>
      <c r="B594" s="9" t="s">
        <v>600</v>
      </c>
      <c r="C594" s="9" t="s">
        <v>6</v>
      </c>
      <c r="D594" s="10">
        <v>2500000</v>
      </c>
      <c r="E594" s="10">
        <v>0</v>
      </c>
      <c r="F594" s="10">
        <v>0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1">
        <v>0</v>
      </c>
      <c r="N594" s="10">
        <v>0</v>
      </c>
      <c r="O594" s="16"/>
    </row>
    <row r="595" spans="1:15" outlineLevel="5" x14ac:dyDescent="0.25">
      <c r="A595" s="8" t="s">
        <v>272</v>
      </c>
      <c r="B595" s="9" t="s">
        <v>600</v>
      </c>
      <c r="C595" s="9" t="s">
        <v>273</v>
      </c>
      <c r="D595" s="10">
        <v>2500000</v>
      </c>
      <c r="E595" s="10">
        <v>0</v>
      </c>
      <c r="F595" s="10">
        <v>0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1">
        <v>0</v>
      </c>
      <c r="N595" s="10">
        <v>0</v>
      </c>
      <c r="O595" s="16"/>
    </row>
    <row r="596" spans="1:15" ht="38.25" outlineLevel="4" x14ac:dyDescent="0.25">
      <c r="A596" s="8" t="s">
        <v>601</v>
      </c>
      <c r="B596" s="9" t="s">
        <v>602</v>
      </c>
      <c r="C596" s="9" t="s">
        <v>6</v>
      </c>
      <c r="D596" s="10">
        <v>1000000</v>
      </c>
      <c r="E596" s="10">
        <v>0</v>
      </c>
      <c r="F596" s="10">
        <v>0</v>
      </c>
      <c r="G596" s="10">
        <v>0</v>
      </c>
      <c r="H596" s="10">
        <v>0</v>
      </c>
      <c r="I596" s="10">
        <v>0</v>
      </c>
      <c r="J596" s="10">
        <v>0</v>
      </c>
      <c r="K596" s="10">
        <v>0</v>
      </c>
      <c r="L596" s="10">
        <v>0</v>
      </c>
      <c r="M596" s="11">
        <v>0</v>
      </c>
      <c r="N596" s="10">
        <v>0</v>
      </c>
      <c r="O596" s="16"/>
    </row>
    <row r="597" spans="1:15" outlineLevel="5" x14ac:dyDescent="0.25">
      <c r="A597" s="8" t="s">
        <v>272</v>
      </c>
      <c r="B597" s="9" t="s">
        <v>602</v>
      </c>
      <c r="C597" s="9" t="s">
        <v>273</v>
      </c>
      <c r="D597" s="10">
        <v>1000000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1">
        <v>0</v>
      </c>
      <c r="N597" s="10">
        <v>0</v>
      </c>
      <c r="O597" s="16"/>
    </row>
    <row r="598" spans="1:15" ht="38.25" outlineLevel="4" x14ac:dyDescent="0.25">
      <c r="A598" s="8" t="s">
        <v>603</v>
      </c>
      <c r="B598" s="9" t="s">
        <v>604</v>
      </c>
      <c r="C598" s="9" t="s">
        <v>6</v>
      </c>
      <c r="D598" s="10">
        <v>1000000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1">
        <v>0</v>
      </c>
      <c r="N598" s="10">
        <v>0</v>
      </c>
      <c r="O598" s="16"/>
    </row>
    <row r="599" spans="1:15" outlineLevel="5" x14ac:dyDescent="0.25">
      <c r="A599" s="8" t="s">
        <v>272</v>
      </c>
      <c r="B599" s="9" t="s">
        <v>604</v>
      </c>
      <c r="C599" s="9" t="s">
        <v>273</v>
      </c>
      <c r="D599" s="10">
        <v>1000000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1">
        <v>0</v>
      </c>
      <c r="N599" s="10">
        <v>0</v>
      </c>
      <c r="O599" s="16"/>
    </row>
    <row r="600" spans="1:15" ht="25.5" outlineLevel="4" x14ac:dyDescent="0.25">
      <c r="A600" s="8" t="s">
        <v>605</v>
      </c>
      <c r="B600" s="9" t="s">
        <v>606</v>
      </c>
      <c r="C600" s="9" t="s">
        <v>6</v>
      </c>
      <c r="D600" s="10">
        <v>200000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1">
        <v>0</v>
      </c>
      <c r="N600" s="10">
        <v>0</v>
      </c>
      <c r="O600" s="16"/>
    </row>
    <row r="601" spans="1:15" outlineLevel="5" x14ac:dyDescent="0.25">
      <c r="A601" s="8" t="s">
        <v>272</v>
      </c>
      <c r="B601" s="9" t="s">
        <v>606</v>
      </c>
      <c r="C601" s="9" t="s">
        <v>273</v>
      </c>
      <c r="D601" s="10">
        <v>200000</v>
      </c>
      <c r="E601" s="10">
        <v>0</v>
      </c>
      <c r="F601" s="10">
        <v>0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1">
        <v>0</v>
      </c>
      <c r="N601" s="10">
        <v>0</v>
      </c>
      <c r="O601" s="16"/>
    </row>
    <row r="602" spans="1:15" ht="25.5" outlineLevel="4" x14ac:dyDescent="0.25">
      <c r="A602" s="8" t="s">
        <v>607</v>
      </c>
      <c r="B602" s="9" t="s">
        <v>608</v>
      </c>
      <c r="C602" s="9" t="s">
        <v>6</v>
      </c>
      <c r="D602" s="10">
        <v>400000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1">
        <v>0</v>
      </c>
      <c r="N602" s="10">
        <v>0</v>
      </c>
      <c r="O602" s="16"/>
    </row>
    <row r="603" spans="1:15" outlineLevel="5" x14ac:dyDescent="0.25">
      <c r="A603" s="8" t="s">
        <v>272</v>
      </c>
      <c r="B603" s="9" t="s">
        <v>608</v>
      </c>
      <c r="C603" s="9" t="s">
        <v>273</v>
      </c>
      <c r="D603" s="10">
        <v>400000</v>
      </c>
      <c r="E603" s="10">
        <v>0</v>
      </c>
      <c r="F603" s="10">
        <v>0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1">
        <v>0</v>
      </c>
      <c r="N603" s="10">
        <v>0</v>
      </c>
      <c r="O603" s="16"/>
    </row>
    <row r="604" spans="1:15" ht="25.5" outlineLevel="4" x14ac:dyDescent="0.25">
      <c r="A604" s="8" t="s">
        <v>609</v>
      </c>
      <c r="B604" s="9" t="s">
        <v>610</v>
      </c>
      <c r="C604" s="9" t="s">
        <v>6</v>
      </c>
      <c r="D604" s="10">
        <v>400000</v>
      </c>
      <c r="E604" s="10">
        <v>0</v>
      </c>
      <c r="F604" s="10">
        <v>0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1">
        <v>0</v>
      </c>
      <c r="N604" s="10">
        <v>0</v>
      </c>
      <c r="O604" s="16"/>
    </row>
    <row r="605" spans="1:15" outlineLevel="5" x14ac:dyDescent="0.25">
      <c r="A605" s="8" t="s">
        <v>272</v>
      </c>
      <c r="B605" s="9" t="s">
        <v>610</v>
      </c>
      <c r="C605" s="9" t="s">
        <v>273</v>
      </c>
      <c r="D605" s="10">
        <v>400000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1">
        <v>0</v>
      </c>
      <c r="N605" s="10">
        <v>0</v>
      </c>
      <c r="O605" s="16"/>
    </row>
    <row r="606" spans="1:15" ht="38.25" outlineLevel="3" x14ac:dyDescent="0.25">
      <c r="A606" s="8" t="s">
        <v>611</v>
      </c>
      <c r="B606" s="9" t="s">
        <v>612</v>
      </c>
      <c r="C606" s="9" t="s">
        <v>6</v>
      </c>
      <c r="D606" s="10">
        <v>701645618.75999999</v>
      </c>
      <c r="E606" s="10">
        <v>0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763639070</v>
      </c>
      <c r="M606" s="11">
        <v>0</v>
      </c>
      <c r="N606" s="10">
        <v>0</v>
      </c>
      <c r="O606" s="16"/>
    </row>
    <row r="607" spans="1:15" outlineLevel="4" x14ac:dyDescent="0.25">
      <c r="A607" s="8" t="s">
        <v>613</v>
      </c>
      <c r="B607" s="9" t="s">
        <v>614</v>
      </c>
      <c r="C607" s="9" t="s">
        <v>6</v>
      </c>
      <c r="D607" s="10">
        <v>701645618.75999999</v>
      </c>
      <c r="E607" s="10">
        <v>0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763639070</v>
      </c>
      <c r="M607" s="11">
        <v>0</v>
      </c>
      <c r="N607" s="10">
        <v>0</v>
      </c>
      <c r="O607" s="16"/>
    </row>
    <row r="608" spans="1:15" ht="51" outlineLevel="5" x14ac:dyDescent="0.25">
      <c r="A608" s="8" t="s">
        <v>615</v>
      </c>
      <c r="B608" s="9" t="s">
        <v>614</v>
      </c>
      <c r="C608" s="9" t="s">
        <v>616</v>
      </c>
      <c r="D608" s="10">
        <v>701645618.75999999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763639070</v>
      </c>
      <c r="M608" s="11">
        <v>0</v>
      </c>
      <c r="N608" s="10">
        <v>0</v>
      </c>
      <c r="O608" s="16"/>
    </row>
    <row r="609" spans="1:15" outlineLevel="1" x14ac:dyDescent="0.25">
      <c r="A609" s="8" t="s">
        <v>617</v>
      </c>
      <c r="B609" s="9" t="s">
        <v>618</v>
      </c>
      <c r="C609" s="9" t="s">
        <v>6</v>
      </c>
      <c r="D609" s="10">
        <v>2001691</v>
      </c>
      <c r="E609" s="10">
        <v>0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2001691</v>
      </c>
      <c r="M609" s="11">
        <v>0.50709475138770166</v>
      </c>
      <c r="N609" s="10">
        <v>0</v>
      </c>
      <c r="O609" s="16"/>
    </row>
    <row r="610" spans="1:15" ht="25.5" outlineLevel="4" x14ac:dyDescent="0.25">
      <c r="A610" s="8" t="s">
        <v>619</v>
      </c>
      <c r="B610" s="9" t="s">
        <v>620</v>
      </c>
      <c r="C610" s="9" t="s">
        <v>6</v>
      </c>
      <c r="D610" s="10">
        <v>2001691</v>
      </c>
      <c r="E610" s="10">
        <v>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2001691</v>
      </c>
      <c r="M610" s="11">
        <v>0.50709475138770166</v>
      </c>
      <c r="N610" s="10">
        <v>0</v>
      </c>
      <c r="O610" s="16"/>
    </row>
    <row r="611" spans="1:15" ht="25.5" outlineLevel="5" x14ac:dyDescent="0.25">
      <c r="A611" s="8" t="s">
        <v>276</v>
      </c>
      <c r="B611" s="9" t="s">
        <v>620</v>
      </c>
      <c r="C611" s="9" t="s">
        <v>277</v>
      </c>
      <c r="D611" s="10">
        <v>2001691</v>
      </c>
      <c r="E611" s="10">
        <v>0</v>
      </c>
      <c r="F611" s="10">
        <v>0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2001691</v>
      </c>
      <c r="M611" s="11">
        <v>0.50709475138770166</v>
      </c>
      <c r="N611" s="10">
        <v>0</v>
      </c>
      <c r="O611" s="16"/>
    </row>
    <row r="612" spans="1:15" outlineLevel="1" x14ac:dyDescent="0.25">
      <c r="A612" s="8" t="s">
        <v>621</v>
      </c>
      <c r="B612" s="9" t="s">
        <v>622</v>
      </c>
      <c r="C612" s="9" t="s">
        <v>6</v>
      </c>
      <c r="D612" s="10">
        <v>3624832</v>
      </c>
      <c r="E612" s="10">
        <v>0</v>
      </c>
      <c r="F612" s="10">
        <v>0</v>
      </c>
      <c r="G612" s="10">
        <v>0</v>
      </c>
      <c r="H612" s="10">
        <v>0</v>
      </c>
      <c r="I612" s="10">
        <v>0</v>
      </c>
      <c r="J612" s="10">
        <v>0</v>
      </c>
      <c r="K612" s="10">
        <v>0</v>
      </c>
      <c r="L612" s="10">
        <v>3124832</v>
      </c>
      <c r="M612" s="11">
        <v>0.62594667835640383</v>
      </c>
      <c r="N612" s="10">
        <v>0</v>
      </c>
      <c r="O612" s="16"/>
    </row>
    <row r="613" spans="1:15" ht="25.5" outlineLevel="4" x14ac:dyDescent="0.25">
      <c r="A613" s="8" t="s">
        <v>623</v>
      </c>
      <c r="B613" s="9" t="s">
        <v>624</v>
      </c>
      <c r="C613" s="9" t="s">
        <v>6</v>
      </c>
      <c r="D613" s="10">
        <v>3624832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3124832</v>
      </c>
      <c r="M613" s="11">
        <v>0.62594667835640383</v>
      </c>
      <c r="N613" s="10">
        <v>0</v>
      </c>
      <c r="O613" s="16"/>
    </row>
    <row r="614" spans="1:15" outlineLevel="5" x14ac:dyDescent="0.25">
      <c r="A614" s="8" t="s">
        <v>227</v>
      </c>
      <c r="B614" s="9" t="s">
        <v>624</v>
      </c>
      <c r="C614" s="9" t="s">
        <v>228</v>
      </c>
      <c r="D614" s="10">
        <v>3624832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3124832</v>
      </c>
      <c r="M614" s="11">
        <v>0.62594667835640383</v>
      </c>
      <c r="N614" s="10">
        <v>0</v>
      </c>
      <c r="O614" s="16"/>
    </row>
    <row r="615" spans="1:15" ht="38.25" outlineLevel="1" x14ac:dyDescent="0.25">
      <c r="A615" s="8" t="s">
        <v>625</v>
      </c>
      <c r="B615" s="9" t="s">
        <v>626</v>
      </c>
      <c r="C615" s="9" t="s">
        <v>6</v>
      </c>
      <c r="D615" s="10">
        <v>7709890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7956090</v>
      </c>
      <c r="M615" s="11">
        <v>0.57022668287096179</v>
      </c>
      <c r="N615" s="10">
        <v>0</v>
      </c>
      <c r="O615" s="16"/>
    </row>
    <row r="616" spans="1:15" outlineLevel="4" x14ac:dyDescent="0.25">
      <c r="A616" s="8" t="s">
        <v>560</v>
      </c>
      <c r="B616" s="9" t="s">
        <v>627</v>
      </c>
      <c r="C616" s="9" t="s">
        <v>6</v>
      </c>
      <c r="D616" s="10">
        <v>3221984</v>
      </c>
      <c r="E616" s="10">
        <v>0</v>
      </c>
      <c r="F616" s="10">
        <v>0</v>
      </c>
      <c r="G616" s="10">
        <v>0</v>
      </c>
      <c r="H616" s="10">
        <v>0</v>
      </c>
      <c r="I616" s="10">
        <v>0</v>
      </c>
      <c r="J616" s="10">
        <v>0</v>
      </c>
      <c r="K616" s="10">
        <v>0</v>
      </c>
      <c r="L616" s="10">
        <v>3468184</v>
      </c>
      <c r="M616" s="11">
        <v>0.53150760525191931</v>
      </c>
      <c r="N616" s="10">
        <v>0</v>
      </c>
      <c r="O616" s="16"/>
    </row>
    <row r="617" spans="1:15" ht="25.5" outlineLevel="5" x14ac:dyDescent="0.25">
      <c r="A617" s="8" t="s">
        <v>276</v>
      </c>
      <c r="B617" s="9" t="s">
        <v>627</v>
      </c>
      <c r="C617" s="9" t="s">
        <v>277</v>
      </c>
      <c r="D617" s="10">
        <v>2748184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3008184</v>
      </c>
      <c r="M617" s="11">
        <v>0.53972186724033033</v>
      </c>
      <c r="N617" s="10">
        <v>0</v>
      </c>
      <c r="O617" s="16"/>
    </row>
    <row r="618" spans="1:15" ht="25.5" outlineLevel="5" x14ac:dyDescent="0.25">
      <c r="A618" s="8" t="s">
        <v>20</v>
      </c>
      <c r="B618" s="9" t="s">
        <v>627</v>
      </c>
      <c r="C618" s="9" t="s">
        <v>21</v>
      </c>
      <c r="D618" s="10">
        <v>473800</v>
      </c>
      <c r="E618" s="10">
        <v>0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460000</v>
      </c>
      <c r="M618" s="11">
        <v>0.48386238919375263</v>
      </c>
      <c r="N618" s="10">
        <v>0</v>
      </c>
      <c r="O618" s="16"/>
    </row>
    <row r="619" spans="1:15" outlineLevel="4" x14ac:dyDescent="0.25">
      <c r="A619" s="8" t="s">
        <v>628</v>
      </c>
      <c r="B619" s="9" t="s">
        <v>629</v>
      </c>
      <c r="C619" s="9" t="s">
        <v>6</v>
      </c>
      <c r="D619" s="10">
        <v>1383806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1383806</v>
      </c>
      <c r="M619" s="11">
        <v>0.65557238514647287</v>
      </c>
      <c r="N619" s="10">
        <v>0</v>
      </c>
      <c r="O619" s="16"/>
    </row>
    <row r="620" spans="1:15" ht="25.5" outlineLevel="5" x14ac:dyDescent="0.25">
      <c r="A620" s="8" t="s">
        <v>276</v>
      </c>
      <c r="B620" s="9" t="s">
        <v>629</v>
      </c>
      <c r="C620" s="9" t="s">
        <v>277</v>
      </c>
      <c r="D620" s="10">
        <v>1383806</v>
      </c>
      <c r="E620" s="10">
        <v>0</v>
      </c>
      <c r="F620" s="10">
        <v>0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1383806</v>
      </c>
      <c r="M620" s="11">
        <v>0.65557238514647287</v>
      </c>
      <c r="N620" s="10">
        <v>0</v>
      </c>
      <c r="O620" s="16"/>
    </row>
    <row r="621" spans="1:15" ht="25.5" outlineLevel="4" x14ac:dyDescent="0.25">
      <c r="A621" s="8" t="s">
        <v>630</v>
      </c>
      <c r="B621" s="9" t="s">
        <v>631</v>
      </c>
      <c r="C621" s="9" t="s">
        <v>6</v>
      </c>
      <c r="D621" s="10">
        <v>3104100</v>
      </c>
      <c r="E621" s="10">
        <v>0</v>
      </c>
      <c r="F621" s="10">
        <v>0</v>
      </c>
      <c r="G621" s="10">
        <v>0</v>
      </c>
      <c r="H621" s="10">
        <v>0</v>
      </c>
      <c r="I621" s="10">
        <v>0</v>
      </c>
      <c r="J621" s="10">
        <v>0</v>
      </c>
      <c r="K621" s="10">
        <v>0</v>
      </c>
      <c r="L621" s="10">
        <v>3104100</v>
      </c>
      <c r="M621" s="11">
        <v>0.57236912470603396</v>
      </c>
      <c r="N621" s="10">
        <v>0</v>
      </c>
      <c r="O621" s="16"/>
    </row>
    <row r="622" spans="1:15" ht="25.5" outlineLevel="5" x14ac:dyDescent="0.25">
      <c r="A622" s="8" t="s">
        <v>276</v>
      </c>
      <c r="B622" s="9" t="s">
        <v>631</v>
      </c>
      <c r="C622" s="9" t="s">
        <v>277</v>
      </c>
      <c r="D622" s="10">
        <v>3104100</v>
      </c>
      <c r="E622" s="10">
        <v>0</v>
      </c>
      <c r="F622" s="10">
        <v>0</v>
      </c>
      <c r="G622" s="10">
        <v>0</v>
      </c>
      <c r="H622" s="10">
        <v>0</v>
      </c>
      <c r="I622" s="10">
        <v>0</v>
      </c>
      <c r="J622" s="10">
        <v>0</v>
      </c>
      <c r="K622" s="10">
        <v>0</v>
      </c>
      <c r="L622" s="10">
        <v>3104100</v>
      </c>
      <c r="M622" s="11">
        <v>0.57236912470603396</v>
      </c>
      <c r="N622" s="10">
        <v>0</v>
      </c>
      <c r="O622" s="16"/>
    </row>
    <row r="623" spans="1:15" ht="25.5" outlineLevel="1" x14ac:dyDescent="0.25">
      <c r="A623" s="8" t="s">
        <v>632</v>
      </c>
      <c r="B623" s="9" t="s">
        <v>633</v>
      </c>
      <c r="C623" s="9" t="s">
        <v>6</v>
      </c>
      <c r="D623" s="10">
        <v>5575487</v>
      </c>
      <c r="E623" s="10">
        <v>0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6146157</v>
      </c>
      <c r="M623" s="11">
        <v>0.33378136833607541</v>
      </c>
      <c r="N623" s="10">
        <v>0</v>
      </c>
      <c r="O623" s="16"/>
    </row>
    <row r="624" spans="1:15" outlineLevel="4" x14ac:dyDescent="0.25">
      <c r="A624" s="8" t="s">
        <v>560</v>
      </c>
      <c r="B624" s="9" t="s">
        <v>634</v>
      </c>
      <c r="C624" s="9" t="s">
        <v>6</v>
      </c>
      <c r="D624" s="10">
        <v>4244980</v>
      </c>
      <c r="E624" s="10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0">
        <v>4815650</v>
      </c>
      <c r="M624" s="11">
        <v>0.26621531314635172</v>
      </c>
      <c r="N624" s="10">
        <v>0</v>
      </c>
      <c r="O624" s="16"/>
    </row>
    <row r="625" spans="1:15" ht="25.5" outlineLevel="5" x14ac:dyDescent="0.25">
      <c r="A625" s="8" t="s">
        <v>276</v>
      </c>
      <c r="B625" s="9" t="s">
        <v>634</v>
      </c>
      <c r="C625" s="9" t="s">
        <v>277</v>
      </c>
      <c r="D625" s="10">
        <v>3638150</v>
      </c>
      <c r="E625" s="10">
        <v>0</v>
      </c>
      <c r="F625" s="10">
        <v>0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4288150</v>
      </c>
      <c r="M625" s="11">
        <v>0.26151780437859901</v>
      </c>
      <c r="N625" s="10">
        <v>0</v>
      </c>
      <c r="O625" s="16"/>
    </row>
    <row r="626" spans="1:15" ht="25.5" outlineLevel="5" x14ac:dyDescent="0.25">
      <c r="A626" s="8" t="s">
        <v>20</v>
      </c>
      <c r="B626" s="9" t="s">
        <v>634</v>
      </c>
      <c r="C626" s="9" t="s">
        <v>21</v>
      </c>
      <c r="D626" s="10">
        <v>606830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0">
        <v>0</v>
      </c>
      <c r="K626" s="10">
        <v>0</v>
      </c>
      <c r="L626" s="10">
        <v>527500</v>
      </c>
      <c r="M626" s="11">
        <v>0.29437845854687472</v>
      </c>
      <c r="N626" s="10">
        <v>0</v>
      </c>
      <c r="O626" s="16"/>
    </row>
    <row r="627" spans="1:15" ht="25.5" outlineLevel="4" x14ac:dyDescent="0.25">
      <c r="A627" s="8" t="s">
        <v>635</v>
      </c>
      <c r="B627" s="9" t="s">
        <v>636</v>
      </c>
      <c r="C627" s="9" t="s">
        <v>6</v>
      </c>
      <c r="D627" s="10">
        <v>1330507</v>
      </c>
      <c r="E627" s="10">
        <v>0</v>
      </c>
      <c r="F627" s="10">
        <v>0</v>
      </c>
      <c r="G627" s="10">
        <v>0</v>
      </c>
      <c r="H627" s="10">
        <v>0</v>
      </c>
      <c r="I627" s="10">
        <v>0</v>
      </c>
      <c r="J627" s="10">
        <v>0</v>
      </c>
      <c r="K627" s="10">
        <v>0</v>
      </c>
      <c r="L627" s="10">
        <v>1330507</v>
      </c>
      <c r="M627" s="11">
        <v>0.54935073622310893</v>
      </c>
      <c r="N627" s="10">
        <v>0</v>
      </c>
      <c r="O627" s="16"/>
    </row>
    <row r="628" spans="1:15" ht="25.5" outlineLevel="5" x14ac:dyDescent="0.25">
      <c r="A628" s="8" t="s">
        <v>276</v>
      </c>
      <c r="B628" s="9" t="s">
        <v>636</v>
      </c>
      <c r="C628" s="9" t="s">
        <v>277</v>
      </c>
      <c r="D628" s="10">
        <v>1330507</v>
      </c>
      <c r="E628" s="10">
        <v>0</v>
      </c>
      <c r="F628" s="10">
        <v>0</v>
      </c>
      <c r="G628" s="10">
        <v>0</v>
      </c>
      <c r="H628" s="10">
        <v>0</v>
      </c>
      <c r="I628" s="10">
        <v>0</v>
      </c>
      <c r="J628" s="10">
        <v>0</v>
      </c>
      <c r="K628" s="10">
        <v>0</v>
      </c>
      <c r="L628" s="10">
        <v>1330507</v>
      </c>
      <c r="M628" s="11">
        <v>0.54935073622310893</v>
      </c>
      <c r="N628" s="10">
        <v>0</v>
      </c>
      <c r="O628" s="16"/>
    </row>
    <row r="629" spans="1:15" ht="25.5" outlineLevel="1" x14ac:dyDescent="0.25">
      <c r="A629" s="8" t="s">
        <v>637</v>
      </c>
      <c r="B629" s="9" t="s">
        <v>638</v>
      </c>
      <c r="C629" s="9" t="s">
        <v>6</v>
      </c>
      <c r="D629" s="10">
        <v>96980274.5</v>
      </c>
      <c r="E629" s="10">
        <v>0</v>
      </c>
      <c r="F629" s="10">
        <v>0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94519494.5</v>
      </c>
      <c r="M629" s="11">
        <v>0.56906868757109985</v>
      </c>
      <c r="N629" s="10">
        <v>0</v>
      </c>
      <c r="O629" s="16"/>
    </row>
    <row r="630" spans="1:15" outlineLevel="2" x14ac:dyDescent="0.25">
      <c r="A630" s="8" t="s">
        <v>639</v>
      </c>
      <c r="B630" s="9" t="s">
        <v>640</v>
      </c>
      <c r="C630" s="9" t="s">
        <v>6</v>
      </c>
      <c r="D630" s="10">
        <v>96980274.5</v>
      </c>
      <c r="E630" s="10">
        <v>0</v>
      </c>
      <c r="F630" s="10">
        <v>0</v>
      </c>
      <c r="G630" s="10">
        <v>0</v>
      </c>
      <c r="H630" s="10">
        <v>0</v>
      </c>
      <c r="I630" s="10">
        <v>0</v>
      </c>
      <c r="J630" s="10">
        <v>0</v>
      </c>
      <c r="K630" s="10">
        <v>0</v>
      </c>
      <c r="L630" s="10">
        <v>94519494.5</v>
      </c>
      <c r="M630" s="11">
        <v>0.56906868757109985</v>
      </c>
      <c r="N630" s="10">
        <v>0</v>
      </c>
      <c r="O630" s="16"/>
    </row>
    <row r="631" spans="1:15" ht="38.25" outlineLevel="4" x14ac:dyDescent="0.25">
      <c r="A631" s="8" t="s">
        <v>641</v>
      </c>
      <c r="B631" s="9" t="s">
        <v>642</v>
      </c>
      <c r="C631" s="9" t="s">
        <v>6</v>
      </c>
      <c r="D631" s="10">
        <v>91510781</v>
      </c>
      <c r="E631" s="10">
        <v>0</v>
      </c>
      <c r="F631" s="10">
        <v>0</v>
      </c>
      <c r="G631" s="10">
        <v>0</v>
      </c>
      <c r="H631" s="10">
        <v>0</v>
      </c>
      <c r="I631" s="10">
        <v>0</v>
      </c>
      <c r="J631" s="10">
        <v>0</v>
      </c>
      <c r="K631" s="10">
        <v>0</v>
      </c>
      <c r="L631" s="10">
        <v>91510781</v>
      </c>
      <c r="M631" s="11">
        <v>0.5833333014609503</v>
      </c>
      <c r="N631" s="10">
        <v>0</v>
      </c>
      <c r="O631" s="16"/>
    </row>
    <row r="632" spans="1:15" outlineLevel="5" x14ac:dyDescent="0.25">
      <c r="A632" s="8" t="s">
        <v>643</v>
      </c>
      <c r="B632" s="9" t="s">
        <v>642</v>
      </c>
      <c r="C632" s="9" t="s">
        <v>644</v>
      </c>
      <c r="D632" s="10">
        <v>91510781</v>
      </c>
      <c r="E632" s="10">
        <v>0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91510781</v>
      </c>
      <c r="M632" s="11">
        <v>0.5833333014609503</v>
      </c>
      <c r="N632" s="10">
        <v>0</v>
      </c>
      <c r="O632" s="16"/>
    </row>
    <row r="633" spans="1:15" ht="38.25" outlineLevel="4" x14ac:dyDescent="0.25">
      <c r="A633" s="8" t="s">
        <v>270</v>
      </c>
      <c r="B633" s="9" t="s">
        <v>645</v>
      </c>
      <c r="C633" s="9" t="s">
        <v>6</v>
      </c>
      <c r="D633" s="10">
        <v>2460780</v>
      </c>
      <c r="E633" s="10">
        <v>0</v>
      </c>
      <c r="F633" s="10">
        <v>0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1">
        <v>0.5451749160835182</v>
      </c>
      <c r="N633" s="10">
        <v>0</v>
      </c>
      <c r="O633" s="16"/>
    </row>
    <row r="634" spans="1:15" ht="25.5" outlineLevel="5" x14ac:dyDescent="0.25">
      <c r="A634" s="8" t="s">
        <v>276</v>
      </c>
      <c r="B634" s="9" t="s">
        <v>645</v>
      </c>
      <c r="C634" s="9" t="s">
        <v>277</v>
      </c>
      <c r="D634" s="10">
        <v>2460780</v>
      </c>
      <c r="E634" s="10">
        <v>0</v>
      </c>
      <c r="F634" s="10">
        <v>0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1">
        <v>0.5451749160835182</v>
      </c>
      <c r="N634" s="10">
        <v>0</v>
      </c>
      <c r="O634" s="16"/>
    </row>
    <row r="635" spans="1:15" ht="38.25" outlineLevel="4" x14ac:dyDescent="0.25">
      <c r="A635" s="8" t="s">
        <v>646</v>
      </c>
      <c r="B635" s="9" t="s">
        <v>647</v>
      </c>
      <c r="C635" s="9" t="s">
        <v>6</v>
      </c>
      <c r="D635" s="10">
        <v>64147</v>
      </c>
      <c r="E635" s="10">
        <v>0</v>
      </c>
      <c r="F635" s="10">
        <v>0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64147</v>
      </c>
      <c r="M635" s="11">
        <v>0</v>
      </c>
      <c r="N635" s="10">
        <v>0</v>
      </c>
      <c r="O635" s="16"/>
    </row>
    <row r="636" spans="1:15" ht="25.5" outlineLevel="5" x14ac:dyDescent="0.25">
      <c r="A636" s="8" t="s">
        <v>20</v>
      </c>
      <c r="B636" s="9" t="s">
        <v>647</v>
      </c>
      <c r="C636" s="9" t="s">
        <v>21</v>
      </c>
      <c r="D636" s="10">
        <v>64147</v>
      </c>
      <c r="E636" s="10">
        <v>0</v>
      </c>
      <c r="F636" s="10">
        <v>0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64147</v>
      </c>
      <c r="M636" s="11">
        <v>0</v>
      </c>
      <c r="N636" s="10">
        <v>0</v>
      </c>
      <c r="O636" s="16"/>
    </row>
    <row r="637" spans="1:15" ht="51" outlineLevel="4" x14ac:dyDescent="0.25">
      <c r="A637" s="8" t="s">
        <v>648</v>
      </c>
      <c r="B637" s="9" t="s">
        <v>649</v>
      </c>
      <c r="C637" s="9" t="s">
        <v>6</v>
      </c>
      <c r="D637" s="10">
        <v>1229</v>
      </c>
      <c r="E637" s="10">
        <v>0</v>
      </c>
      <c r="F637" s="10">
        <v>0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1229</v>
      </c>
      <c r="M637" s="11">
        <v>0</v>
      </c>
      <c r="N637" s="10">
        <v>0</v>
      </c>
      <c r="O637" s="16"/>
    </row>
    <row r="638" spans="1:15" ht="25.5" outlineLevel="5" x14ac:dyDescent="0.25">
      <c r="A638" s="8" t="s">
        <v>20</v>
      </c>
      <c r="B638" s="9" t="s">
        <v>649</v>
      </c>
      <c r="C638" s="9" t="s">
        <v>21</v>
      </c>
      <c r="D638" s="10">
        <v>1229</v>
      </c>
      <c r="E638" s="10">
        <v>0</v>
      </c>
      <c r="F638" s="10">
        <v>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1229</v>
      </c>
      <c r="M638" s="11">
        <v>0</v>
      </c>
      <c r="N638" s="10">
        <v>0</v>
      </c>
      <c r="O638" s="16"/>
    </row>
    <row r="639" spans="1:15" ht="25.5" outlineLevel="4" x14ac:dyDescent="0.25">
      <c r="A639" s="8" t="s">
        <v>650</v>
      </c>
      <c r="B639" s="9" t="s">
        <v>651</v>
      </c>
      <c r="C639" s="9" t="s">
        <v>6</v>
      </c>
      <c r="D639" s="10">
        <v>2943337.5</v>
      </c>
      <c r="E639" s="10">
        <v>0</v>
      </c>
      <c r="F639" s="10">
        <v>0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2943337.5</v>
      </c>
      <c r="M639" s="11">
        <v>0.15818641253339108</v>
      </c>
      <c r="N639" s="10">
        <v>0</v>
      </c>
      <c r="O639" s="16"/>
    </row>
    <row r="640" spans="1:15" ht="25.5" outlineLevel="5" x14ac:dyDescent="0.25">
      <c r="A640" s="8" t="s">
        <v>20</v>
      </c>
      <c r="B640" s="9" t="s">
        <v>651</v>
      </c>
      <c r="C640" s="9" t="s">
        <v>21</v>
      </c>
      <c r="D640" s="10">
        <v>2943337.5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2943337.5</v>
      </c>
      <c r="M640" s="11">
        <v>0.15818641253339108</v>
      </c>
      <c r="N640" s="10">
        <v>0</v>
      </c>
      <c r="O640" s="16"/>
    </row>
    <row r="641" spans="1:15" ht="12.75" customHeight="1" x14ac:dyDescent="0.25">
      <c r="A641" s="22" t="s">
        <v>652</v>
      </c>
      <c r="B641" s="23"/>
      <c r="C641" s="23"/>
      <c r="D641" s="12">
        <f>3537554246.56+30000000</f>
        <v>3567554246.5599999</v>
      </c>
      <c r="E641" s="12">
        <v>0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3411578280.1500001</v>
      </c>
      <c r="M641" s="13">
        <v>0.42558997532095216</v>
      </c>
      <c r="N641" s="12">
        <v>0</v>
      </c>
      <c r="O641" s="16">
        <v>30000000</v>
      </c>
    </row>
    <row r="642" spans="1:15" ht="12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16"/>
    </row>
    <row r="643" spans="1:15" x14ac:dyDescent="0.25">
      <c r="A643" s="24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14"/>
      <c r="N643" s="14"/>
      <c r="O643" s="16"/>
    </row>
  </sheetData>
  <mergeCells count="18">
    <mergeCell ref="A641:C641"/>
    <mergeCell ref="A643:L643"/>
    <mergeCell ref="K11:K12"/>
    <mergeCell ref="L11:L12"/>
    <mergeCell ref="F11:F12"/>
    <mergeCell ref="G11:G12"/>
    <mergeCell ref="H11:H12"/>
    <mergeCell ref="I11:I12"/>
    <mergeCell ref="J11:J12"/>
    <mergeCell ref="D11:D12"/>
    <mergeCell ref="E11:E12"/>
    <mergeCell ref="A11:A12"/>
    <mergeCell ref="A8:D8"/>
    <mergeCell ref="B11:B12"/>
    <mergeCell ref="C11:C12"/>
    <mergeCell ref="A10:N10"/>
    <mergeCell ref="M11:M12"/>
    <mergeCell ref="N11:N12"/>
  </mergeCells>
  <pageMargins left="0.78740157480314965" right="0.39370078740157483" top="0.39370078740157483" bottom="0.39370078740157483" header="0" footer="0"/>
  <pageSetup paperSize="9" scale="9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5769F46-AA73-42EF-B5FA-CA3DD44015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Владелец</cp:lastModifiedBy>
  <cp:lastPrinted>2024-11-20T07:59:51Z</cp:lastPrinted>
  <dcterms:created xsi:type="dcterms:W3CDTF">2024-08-05T05:12:43Z</dcterms:created>
  <dcterms:modified xsi:type="dcterms:W3CDTF">2024-11-20T07:59:56Z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23.2.3582.1120313210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